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30" activeTab="1"/>
  </bookViews>
  <sheets>
    <sheet name="УКАЗАНИЯ" sheetId="4" r:id="rId1"/>
    <sheet name="ПРИЛОЖЕНИЕ 3" sheetId="1" r:id="rId2"/>
    <sheet name="list" sheetId="3" state="hidden" r:id="rId3"/>
  </sheets>
  <definedNames>
    <definedName name="date">list!$B$325:$B$328</definedName>
    <definedName name="obshtini_BG">list!$A$3:$B$321</definedName>
    <definedName name="_xlnm.Print_Area" localSheetId="1">'ПРИЛОЖЕНИЕ 3'!$B$1:$K$70</definedName>
  </definedNames>
  <calcPr calcId="145621"/>
</workbook>
</file>

<file path=xl/calcChain.xml><?xml version="1.0" encoding="utf-8"?>
<calcChain xmlns="http://schemas.openxmlformats.org/spreadsheetml/2006/main">
  <c r="C54" i="1" l="1"/>
  <c r="C55" i="1"/>
  <c r="G48" i="1" l="1"/>
  <c r="E57" i="1" l="1"/>
  <c r="E11" i="1"/>
  <c r="E12" i="1"/>
  <c r="F57" i="1"/>
  <c r="C61" i="1" l="1"/>
  <c r="C60" i="1"/>
  <c r="D68" i="1"/>
  <c r="D48" i="1"/>
  <c r="C68" i="1"/>
  <c r="C48" i="1"/>
  <c r="D46" i="1"/>
  <c r="E48" i="1"/>
  <c r="E45" i="1"/>
  <c r="C45" i="1" l="1"/>
  <c r="C46" i="1"/>
  <c r="F49" i="1"/>
  <c r="E49" i="1"/>
  <c r="F58" i="1"/>
  <c r="E58" i="1"/>
  <c r="F43" i="1"/>
  <c r="E43" i="1"/>
  <c r="F48" i="1"/>
  <c r="F46" i="1" l="1"/>
  <c r="E46" i="1"/>
  <c r="F45" i="1"/>
  <c r="D60" i="1"/>
  <c r="D61" i="1"/>
  <c r="E64" i="1" l="1"/>
  <c r="E63" i="1"/>
  <c r="G60" i="1" l="1"/>
  <c r="E26" i="1"/>
  <c r="E33" i="1"/>
  <c r="G49" i="1"/>
  <c r="F61" i="1"/>
  <c r="E61" i="1"/>
  <c r="E51" i="1"/>
  <c r="E32" i="1"/>
  <c r="E31" i="1"/>
  <c r="F64" i="1"/>
  <c r="F42" i="1"/>
  <c r="E42" i="1"/>
  <c r="F63" i="1"/>
  <c r="E19" i="1"/>
  <c r="C11" i="1" l="1"/>
  <c r="D63" i="1"/>
  <c r="C63" i="1"/>
  <c r="D54" i="1"/>
  <c r="C19" i="1"/>
  <c r="C20" i="1"/>
  <c r="C51" i="1"/>
  <c r="C15" i="1"/>
  <c r="C28" i="1"/>
  <c r="D49" i="1"/>
  <c r="C49" i="1"/>
  <c r="C23" i="1"/>
  <c r="C33" i="1"/>
  <c r="C42" i="1" l="1"/>
  <c r="J23" i="1" l="1"/>
  <c r="I23" i="1"/>
  <c r="E10" i="1" l="1"/>
  <c r="I42" i="1"/>
  <c r="J42" i="1"/>
  <c r="I43" i="1"/>
  <c r="J43" i="1"/>
  <c r="I45" i="1"/>
  <c r="J45" i="1"/>
  <c r="I46" i="1"/>
  <c r="J46" i="1"/>
  <c r="I48" i="1"/>
  <c r="J48" i="1"/>
  <c r="I49" i="1"/>
  <c r="J49" i="1"/>
  <c r="I51" i="1"/>
  <c r="J51" i="1"/>
  <c r="I52" i="1"/>
  <c r="J52" i="1"/>
  <c r="I54" i="1"/>
  <c r="J54" i="1"/>
  <c r="I55" i="1"/>
  <c r="J55" i="1"/>
  <c r="I57" i="1"/>
  <c r="J57" i="1"/>
  <c r="I58" i="1"/>
  <c r="J58" i="1"/>
  <c r="I60" i="1"/>
  <c r="J60" i="1"/>
  <c r="I61" i="1"/>
  <c r="J61" i="1"/>
  <c r="I63" i="1"/>
  <c r="J63" i="1"/>
  <c r="I64" i="1"/>
  <c r="J64" i="1"/>
  <c r="I66" i="1"/>
  <c r="J66" i="1"/>
  <c r="I67" i="1"/>
  <c r="J67" i="1"/>
  <c r="I68" i="1"/>
  <c r="J68" i="1"/>
  <c r="I69" i="1"/>
  <c r="J69" i="1"/>
  <c r="J9" i="1"/>
  <c r="I9" i="1"/>
  <c r="C3" i="1"/>
  <c r="D10" i="1"/>
  <c r="F10" i="1"/>
  <c r="J10" i="1" s="1"/>
  <c r="C10" i="1"/>
  <c r="H65" i="1"/>
  <c r="G65" i="1"/>
  <c r="H62" i="1"/>
  <c r="G62" i="1"/>
  <c r="H59" i="1"/>
  <c r="G59" i="1"/>
  <c r="H56" i="1"/>
  <c r="G56" i="1"/>
  <c r="H53" i="1"/>
  <c r="G53" i="1"/>
  <c r="H50" i="1"/>
  <c r="G50" i="1"/>
  <c r="H47" i="1"/>
  <c r="G47" i="1"/>
  <c r="H44" i="1"/>
  <c r="G44" i="1"/>
  <c r="H41" i="1"/>
  <c r="G41" i="1"/>
  <c r="F65" i="1"/>
  <c r="E65" i="1"/>
  <c r="D65" i="1"/>
  <c r="C65" i="1"/>
  <c r="F62" i="1"/>
  <c r="E62" i="1"/>
  <c r="D62" i="1"/>
  <c r="C62" i="1"/>
  <c r="F59" i="1"/>
  <c r="E59" i="1"/>
  <c r="D59" i="1"/>
  <c r="C59" i="1"/>
  <c r="F56" i="1"/>
  <c r="J56" i="1" s="1"/>
  <c r="E56" i="1"/>
  <c r="D56" i="1"/>
  <c r="C56" i="1"/>
  <c r="F53" i="1"/>
  <c r="E53" i="1"/>
  <c r="D53" i="1"/>
  <c r="C53" i="1"/>
  <c r="I53" i="1" s="1"/>
  <c r="F50" i="1"/>
  <c r="E50" i="1"/>
  <c r="D50" i="1"/>
  <c r="C50" i="1"/>
  <c r="F47" i="1"/>
  <c r="E47" i="1"/>
  <c r="D47" i="1"/>
  <c r="C47" i="1"/>
  <c r="F44" i="1"/>
  <c r="E44" i="1"/>
  <c r="D44" i="1"/>
  <c r="C44" i="1"/>
  <c r="D41" i="1"/>
  <c r="E41" i="1"/>
  <c r="F41" i="1"/>
  <c r="C41" i="1"/>
  <c r="J33" i="1"/>
  <c r="I33" i="1"/>
  <c r="J32" i="1"/>
  <c r="I32" i="1"/>
  <c r="J31" i="1"/>
  <c r="I31" i="1"/>
  <c r="J30" i="1"/>
  <c r="I30" i="1"/>
  <c r="J29" i="1"/>
  <c r="I29" i="1"/>
  <c r="J28" i="1"/>
  <c r="I28" i="1"/>
  <c r="F27" i="1"/>
  <c r="F25" i="1" s="1"/>
  <c r="E27" i="1"/>
  <c r="E25" i="1" s="1"/>
  <c r="D27" i="1"/>
  <c r="J27" i="1" s="1"/>
  <c r="C27" i="1"/>
  <c r="J26" i="1"/>
  <c r="I26" i="1"/>
  <c r="J24" i="1"/>
  <c r="I24" i="1"/>
  <c r="J22" i="1"/>
  <c r="I22" i="1"/>
  <c r="J21" i="1"/>
  <c r="I21" i="1"/>
  <c r="J20" i="1"/>
  <c r="I20" i="1"/>
  <c r="J19" i="1"/>
  <c r="I19" i="1"/>
  <c r="J18" i="1"/>
  <c r="I18" i="1"/>
  <c r="J17" i="1"/>
  <c r="I17" i="1"/>
  <c r="J16" i="1"/>
  <c r="I16" i="1"/>
  <c r="J15" i="1"/>
  <c r="I15" i="1"/>
  <c r="F14" i="1"/>
  <c r="E14" i="1"/>
  <c r="D14" i="1"/>
  <c r="C14" i="1"/>
  <c r="J13" i="1"/>
  <c r="I13" i="1"/>
  <c r="J12" i="1"/>
  <c r="I12" i="1"/>
  <c r="J11" i="1"/>
  <c r="I11" i="1"/>
  <c r="I41" i="1"/>
  <c r="J14" i="1"/>
  <c r="I44" i="1" l="1"/>
  <c r="G70" i="1"/>
  <c r="D34" i="1"/>
  <c r="D36" i="1" s="1"/>
  <c r="D6" i="1" s="1"/>
  <c r="D25" i="1"/>
  <c r="J25" i="1" s="1"/>
  <c r="J50" i="1"/>
  <c r="J53" i="1"/>
  <c r="J59" i="1"/>
  <c r="J62" i="1"/>
  <c r="J65" i="1"/>
  <c r="F36" i="1"/>
  <c r="F6" i="1" s="1"/>
  <c r="I56" i="1"/>
  <c r="I65" i="1"/>
  <c r="F34" i="1"/>
  <c r="H70" i="1"/>
  <c r="J47" i="1"/>
  <c r="F70" i="1"/>
  <c r="I59" i="1"/>
  <c r="J44" i="1"/>
  <c r="I27" i="1"/>
  <c r="I14" i="1"/>
  <c r="I47" i="1"/>
  <c r="E34" i="1"/>
  <c r="E36" i="1" s="1"/>
  <c r="E6" i="1" s="1"/>
  <c r="I62" i="1"/>
  <c r="I50" i="1"/>
  <c r="C25" i="1"/>
  <c r="I25" i="1" s="1"/>
  <c r="J41" i="1"/>
  <c r="C70" i="1"/>
  <c r="I10" i="1"/>
  <c r="D70" i="1"/>
  <c r="E70" i="1"/>
  <c r="J34" i="1"/>
  <c r="J36" i="1" s="1"/>
  <c r="J6" i="1" s="1"/>
  <c r="J70" i="1" l="1"/>
  <c r="C34" i="1"/>
  <c r="C36" i="1" s="1"/>
  <c r="I70" i="1"/>
  <c r="I34" i="1" l="1"/>
  <c r="I37" i="1" s="1"/>
  <c r="C37" i="1"/>
  <c r="C6" i="1" s="1"/>
  <c r="I36" i="1" l="1"/>
  <c r="I6" i="1" s="1"/>
</calcChain>
</file>

<file path=xl/sharedStrings.xml><?xml version="1.0" encoding="utf-8"?>
<sst xmlns="http://schemas.openxmlformats.org/spreadsheetml/2006/main" count="417" uniqueCount="383">
  <si>
    <t>Община:</t>
  </si>
  <si>
    <t>Код по ЕБК:</t>
  </si>
  <si>
    <t>(в лева)</t>
  </si>
  <si>
    <t>Държавни дейности</t>
  </si>
  <si>
    <t>в т. ч.</t>
  </si>
  <si>
    <t>Местни дейности</t>
  </si>
  <si>
    <t>Всичко</t>
  </si>
  <si>
    <t>по срочни депозити</t>
  </si>
  <si>
    <t>I. Наличности от приходи, помощи и дарения</t>
  </si>
  <si>
    <t xml:space="preserve">  - от такса за битови отпадъци </t>
  </si>
  <si>
    <t xml:space="preserve">3. Помощи и  дарения </t>
  </si>
  <si>
    <r>
      <t xml:space="preserve">II. Наличности от трансфери между бюджета на бюджетната организация и ЦБ </t>
    </r>
    <r>
      <rPr>
        <i/>
        <sz val="12"/>
        <color indexed="8"/>
        <rFont val="Times New Roman"/>
        <family val="1"/>
        <charset val="204"/>
      </rPr>
      <t>(от §31-00), предоставени през текущата година, в т. ч. от:</t>
    </r>
  </si>
  <si>
    <t>1. обща субсидия и други трансфери за държавни дейности</t>
  </si>
  <si>
    <t xml:space="preserve">2. обща изравнителна субсидия </t>
  </si>
  <si>
    <t>3. трансфер за зимно поддържане и снегопочистване</t>
  </si>
  <si>
    <t>4. целева субсидия за капиталови разходи</t>
  </si>
  <si>
    <t>5. трансфери за други целеви разходи от ЦБ</t>
  </si>
  <si>
    <t>IV. Наличности от временни безлихвени заеми (§74-78 от ЕБК)</t>
  </si>
  <si>
    <t>V. Наличности от дълг ( заеми и емисии на ЦК)</t>
  </si>
  <si>
    <t>1. Преходен остатък от приходи, помощи и дарения</t>
  </si>
  <si>
    <t>2. Преходен остатък от предоставени трансфери от ЦБ, в т. ч. от:</t>
  </si>
  <si>
    <t xml:space="preserve"> - обща субсидия и други трансфери за държавни дейности</t>
  </si>
  <si>
    <t xml:space="preserve"> - обща изравнителна субсидия </t>
  </si>
  <si>
    <t xml:space="preserve"> - трансфер за зимно поддържане и снегопочистване</t>
  </si>
  <si>
    <t xml:space="preserve"> - целева субсидия за капиталови разходи</t>
  </si>
  <si>
    <t xml:space="preserve"> - трансфери за други целеви разходи от ЦБ</t>
  </si>
  <si>
    <t>3. Други налични средства от преходен остатък</t>
  </si>
  <si>
    <t>Общо:</t>
  </si>
  <si>
    <t>end</t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</si>
  <si>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</si>
  <si>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</si>
  <si>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</si>
  <si>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</si>
  <si>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</si>
  <si>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</si>
  <si>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</si>
  <si>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</si>
  <si>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</si>
  <si>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</si>
  <si>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</si>
  <si>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</si>
  <si>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</si>
  <si>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</si>
  <si>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</si>
  <si>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</si>
  <si>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</si>
  <si>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</si>
  <si>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</si>
  <si>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</si>
  <si>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</si>
  <si>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</si>
  <si>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</si>
  <si>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</si>
  <si>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</si>
  <si>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</si>
  <si>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</si>
  <si>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</si>
  <si>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</si>
  <si>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</si>
  <si>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</si>
  <si>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</si>
  <si>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Девня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</si>
  <si>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</si>
  <si>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</si>
  <si>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</si>
  <si>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</si>
  <si>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</si>
  <si>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</si>
  <si>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</si>
  <si>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</si>
  <si>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</si>
  <si>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</si>
  <si>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</si>
  <si>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</si>
  <si>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</si>
  <si>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</si>
  <si>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</si>
  <si>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</si>
  <si>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</si>
  <si>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</si>
  <si>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</si>
  <si>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</si>
  <si>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</si>
  <si>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</si>
  <si>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</si>
  <si>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</si>
  <si>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</si>
  <si>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</si>
  <si>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</si>
  <si>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</si>
  <si>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</si>
  <si>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</si>
  <si>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</si>
  <si>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</si>
  <si>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</si>
  <si>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</si>
  <si>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</si>
  <si>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</si>
  <si>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</si>
  <si>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</si>
  <si>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</si>
  <si>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</si>
  <si>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</si>
  <si>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</si>
  <si>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</si>
  <si>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</si>
  <si>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</si>
  <si>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</si>
  <si>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</si>
  <si>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</si>
  <si>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</si>
  <si>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</si>
  <si>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</si>
  <si>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</si>
  <si>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</si>
  <si>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</si>
  <si>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</si>
  <si>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</si>
  <si>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</si>
  <si>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</si>
  <si>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</si>
  <si>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</si>
  <si>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</si>
  <si>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</si>
  <si>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</si>
  <si>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</si>
  <si>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</si>
  <si>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</si>
  <si>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</si>
  <si>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</si>
  <si>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</si>
  <si>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</si>
  <si>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</si>
  <si>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</si>
  <si>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</si>
  <si>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</si>
  <si>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</si>
  <si>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</si>
  <si>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</si>
  <si>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</si>
  <si>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</si>
  <si>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</si>
  <si>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</si>
  <si>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</si>
  <si>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</si>
  <si>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</si>
  <si>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</si>
  <si>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</si>
  <si>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</si>
  <si>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</si>
  <si>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</si>
  <si>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</si>
  <si>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</si>
  <si>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</si>
  <si>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</si>
  <si>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</si>
  <si>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</si>
  <si>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</si>
  <si>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</si>
  <si>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</si>
  <si>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</si>
  <si>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</si>
  <si>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</si>
  <si>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</si>
  <si>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</si>
  <si>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</si>
  <si>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</si>
  <si>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</si>
  <si>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</si>
  <si>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</si>
  <si>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</si>
  <si>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</si>
  <si>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</si>
  <si>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</si>
  <si>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</si>
  <si>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</si>
  <si>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</si>
  <si>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</si>
  <si>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</si>
  <si>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</si>
  <si>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</si>
  <si>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</si>
  <si>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</si>
  <si>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</si>
  <si>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</si>
  <si>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</si>
  <si>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</si>
  <si>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</si>
  <si>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</si>
  <si>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</si>
  <si>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</si>
  <si>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</si>
  <si>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</si>
  <si>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</si>
  <si>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</si>
  <si>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</si>
  <si>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</si>
  <si>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</si>
  <si>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</si>
  <si>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</si>
  <si>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</si>
  <si>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</si>
  <si>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</si>
  <si>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</si>
  <si>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</si>
  <si>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</si>
  <si>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</si>
  <si>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</si>
  <si>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</si>
  <si>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</si>
  <si>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</si>
  <si>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</si>
  <si>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</si>
  <si>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</si>
  <si>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</si>
  <si>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</si>
  <si>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</si>
  <si>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</si>
  <si>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</si>
  <si>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</si>
  <si>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</si>
  <si>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</si>
  <si>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</si>
  <si>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</si>
  <si>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</si>
  <si>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</si>
  <si>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</si>
  <si>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</si>
  <si>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</si>
  <si>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</si>
  <si>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</si>
  <si>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</si>
  <si>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</si>
  <si>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</si>
  <si>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</si>
  <si>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</si>
  <si>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</si>
  <si>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</si>
  <si>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</si>
  <si>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</si>
  <si>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</si>
  <si>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</si>
  <si>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</si>
  <si>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</si>
  <si>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</si>
  <si>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</si>
  <si>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</si>
  <si>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</si>
  <si>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</si>
  <si>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</si>
  <si>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</si>
  <si>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</si>
  <si>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</si>
  <si>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</si>
  <si>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</si>
  <si>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</si>
  <si>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</si>
  <si>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</si>
  <si>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</si>
  <si>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</si>
  <si>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</si>
  <si>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</si>
  <si>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</si>
  <si>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</si>
  <si>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</si>
  <si>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</si>
  <si>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</si>
  <si>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</si>
  <si>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</si>
  <si>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</si>
  <si>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</si>
  <si>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</si>
  <si>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</si>
  <si>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</si>
  <si>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</si>
  <si>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</si>
  <si>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</si>
  <si>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</si>
  <si>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</si>
  <si>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</si>
  <si>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</si>
  <si>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</si>
  <si>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</si>
  <si>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</si>
  <si>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</si>
  <si>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III. Наличности от трансфери между бюджети и сметки за средства от Европейския съюз (§61, §62 и §64 от ЕБК)</t>
  </si>
  <si>
    <t>целеви средства</t>
  </si>
  <si>
    <t>1. Общи държавни служби - всичко:</t>
  </si>
  <si>
    <t>2. Отбрана и сигурност - всичко:</t>
  </si>
  <si>
    <t>3. Образование - всичко:</t>
  </si>
  <si>
    <t>4. Здравеопазване - всичко:</t>
  </si>
  <si>
    <t>5. Социално осигуряване, подпомагане и грижи - всичко:</t>
  </si>
  <si>
    <t>6. Жилищно строителство, благоустройство, комунално с -во и опазване на ок.среда всичко:</t>
  </si>
  <si>
    <t>7. Култура, спорт, почивни дейности и религиозно дело - всичко:</t>
  </si>
  <si>
    <t xml:space="preserve"> - текущи разходи</t>
  </si>
  <si>
    <t xml:space="preserve"> - капиталови разходи</t>
  </si>
  <si>
    <t>8. Икономически дейности и услуги - всичко:</t>
  </si>
  <si>
    <t>9. Разходи, некласифицирани в другите разходи - всичко:</t>
  </si>
  <si>
    <t>10. Позиции от раздела за Финансиране на бюджетното салдо</t>
  </si>
  <si>
    <t xml:space="preserve">11. Позиции от подразделите Трансфери и Временни безлихвени заеми </t>
  </si>
  <si>
    <t>контрола (отчет - разпределение по източници):</t>
  </si>
  <si>
    <t>Дофинансиране</t>
  </si>
  <si>
    <t>1. Приходи, в т. ч.:</t>
  </si>
  <si>
    <t>ОБЛАСТ БЛАГОЕВГРАД</t>
  </si>
  <si>
    <t>ОБЛАСТ БУРГАС</t>
  </si>
  <si>
    <t>Бургас</t>
  </si>
  <si>
    <t>ОБЛАСТ ВАРНА</t>
  </si>
  <si>
    <t>Вълчи дол</t>
  </si>
  <si>
    <t>Долни чифлик</t>
  </si>
  <si>
    <t>ОБЛАСТ ВЕЛИКО ТЪРНОВО</t>
  </si>
  <si>
    <t>ОБЛАСТ ВИДИН</t>
  </si>
  <si>
    <t>ОБЛАСТ ВРАЦА</t>
  </si>
  <si>
    <t>ОБЛАСТ ГАБРОВО</t>
  </si>
  <si>
    <t>ОБЛАСТ ДОБРИЧ</t>
  </si>
  <si>
    <t>ОБЛАСТ КЪРДЖАЛИ</t>
  </si>
  <si>
    <t>ОБЛАСТ КЮСТЕНДИЛ</t>
  </si>
  <si>
    <t>Бобов дол</t>
  </si>
  <si>
    <t>ОБЛАСТ ЛОВЕЧ</t>
  </si>
  <si>
    <t>ОБЛАСТ МОНТАНА</t>
  </si>
  <si>
    <t>ОБЛАСТ ПАЗАРДЖИК</t>
  </si>
  <si>
    <t>ОБЛАСТ ПЕРНИК</t>
  </si>
  <si>
    <t>ОБЛАСТ ПЛЕВЕН</t>
  </si>
  <si>
    <t>ОБЛАСТ ПЛОВДИВ</t>
  </si>
  <si>
    <t>ОБЛАСТ РАЗГРАД</t>
  </si>
  <si>
    <t>ОБЛАСТ РУСЕ</t>
  </si>
  <si>
    <t>ОБЛАСТ СИЛИСТРА</t>
  </si>
  <si>
    <t>ОБЛАСТ СЛИВЕН</t>
  </si>
  <si>
    <t>ОБЛАСТ СМОЛЯН</t>
  </si>
  <si>
    <t>СТОЛИЧНА ОБЩИНА</t>
  </si>
  <si>
    <t>ОБЛАСТ СОФИЙСКА</t>
  </si>
  <si>
    <t>Долна баня</t>
  </si>
  <si>
    <t>Драгоман</t>
  </si>
  <si>
    <t>ОБЛАСТ СТАРА ЗАГОРА</t>
  </si>
  <si>
    <t>ОБЛАСТ ТЪРГОВИЩЕ</t>
  </si>
  <si>
    <t>ОБЛАСТ ХАСКОВО</t>
  </si>
  <si>
    <t>Минерални бани</t>
  </si>
  <si>
    <t>ОБЛАСТ ШУМЕН</t>
  </si>
  <si>
    <t>ОБЛАСТ ЯМБОЛ</t>
  </si>
  <si>
    <t xml:space="preserve">                                                                          </t>
  </si>
  <si>
    <t>І.</t>
  </si>
  <si>
    <t>Общи разпоредби</t>
  </si>
  <si>
    <r>
      <t xml:space="preserve">Не следва </t>
    </r>
    <r>
      <rPr>
        <sz val="12"/>
        <color indexed="18"/>
        <rFont val="Times New Roman CYR"/>
      </rPr>
      <t>да се правят опити за изтриване или вмъкване на редове, колони и отделни таблици.</t>
    </r>
  </si>
  <si>
    <r>
      <t xml:space="preserve">Не следва </t>
    </r>
    <r>
      <rPr>
        <sz val="12"/>
        <color indexed="18"/>
        <rFont val="Times New Roman CYR"/>
      </rPr>
      <t>да се правят опити за промяна на наименованието на таблицата.</t>
    </r>
  </si>
  <si>
    <r>
      <t xml:space="preserve">Не следва </t>
    </r>
    <r>
      <rPr>
        <sz val="12"/>
        <color indexed="18"/>
        <rFont val="Times New Roman CYR"/>
      </rPr>
      <t>да се правят опити за промяна на формата на данните.</t>
    </r>
  </si>
  <si>
    <t>Файлът се предава САМО във формат MS Excel (файлово разширение .XLS или .XLSX)</t>
  </si>
  <si>
    <t>на съответната община.</t>
  </si>
  <si>
    <r>
      <t xml:space="preserve">Клетките за ръчно въвеждане на суми се попълват  </t>
    </r>
    <r>
      <rPr>
        <i/>
        <sz val="12"/>
        <color indexed="18"/>
        <rFont val="Times New Roman CYR"/>
      </rPr>
      <t>в</t>
    </r>
    <r>
      <rPr>
        <i/>
        <sz val="12"/>
        <color indexed="12"/>
        <rFont val="Times New Roman Cyr"/>
        <charset val="204"/>
      </rPr>
      <t xml:space="preserve"> </t>
    </r>
    <r>
      <rPr>
        <i/>
        <sz val="12"/>
        <color indexed="62"/>
        <rFont val="Times New Roman Cyr"/>
      </rPr>
      <t>левове</t>
    </r>
    <r>
      <rPr>
        <i/>
        <sz val="12"/>
        <color indexed="12"/>
        <rFont val="Times New Roman Cyr"/>
        <charset val="204"/>
      </rPr>
      <t xml:space="preserve"> </t>
    </r>
    <r>
      <rPr>
        <i/>
        <sz val="12"/>
        <color indexed="10"/>
        <rFont val="Times New Roman CYR"/>
        <charset val="204"/>
      </rPr>
      <t>без</t>
    </r>
    <r>
      <rPr>
        <i/>
        <sz val="12"/>
        <color indexed="12"/>
        <rFont val="Times New Roman Cyr"/>
        <charset val="204"/>
      </rPr>
      <t xml:space="preserve"> </t>
    </r>
    <r>
      <rPr>
        <i/>
        <sz val="12"/>
        <color indexed="62"/>
        <rFont val="Times New Roman Cyr"/>
      </rPr>
      <t xml:space="preserve">стотинки. </t>
    </r>
    <r>
      <rPr>
        <sz val="12"/>
        <color indexed="62"/>
        <rFont val="Times New Roman Cyr"/>
        <charset val="204"/>
      </rPr>
      <t xml:space="preserve">В клетките за ръчно въвеждане на </t>
    </r>
  </si>
  <si>
    <t>суми се попълват само цели положителни числа. Не следва да се вписват буквени или други символни означения.</t>
  </si>
  <si>
    <t xml:space="preserve"> 11. </t>
  </si>
  <si>
    <t>Таблицата е защитена и информация може да се нанася само в определени полета на предвидения работен лист.</t>
  </si>
  <si>
    <t>от всички нейни подведомствени разпоредители. Файлът следва да бъде наименован по следния начин:</t>
  </si>
  <si>
    <r>
      <t xml:space="preserve">В маркираното в жълто поле </t>
    </r>
    <r>
      <rPr>
        <b/>
        <i/>
        <sz val="12"/>
        <color indexed="18"/>
        <rFont val="Times New Roman CYR"/>
        <family val="1"/>
        <charset val="204"/>
      </rPr>
      <t>код по ЕБК</t>
    </r>
    <r>
      <rPr>
        <sz val="12"/>
        <color indexed="18"/>
        <rFont val="Times New Roman CYR"/>
        <family val="1"/>
        <charset val="204"/>
      </rPr>
      <t xml:space="preserve"> от работен лист </t>
    </r>
    <r>
      <rPr>
        <b/>
        <sz val="12"/>
        <color indexed="10"/>
        <rFont val="Times New Roman CYR"/>
        <charset val="204"/>
      </rPr>
      <t xml:space="preserve">NALICHNOST </t>
    </r>
    <r>
      <rPr>
        <sz val="12"/>
        <color indexed="18"/>
        <rFont val="Times New Roman CYR"/>
        <family val="1"/>
        <charset val="204"/>
      </rPr>
      <t xml:space="preserve"> се въвежда четириразрядният код по ЕБК </t>
    </r>
  </si>
  <si>
    <t>Попълва се от общината!</t>
  </si>
  <si>
    <t xml:space="preserve">Общата сума на отчетените налични средства следва да бъде разпределена по източниците, от които е формирана, като </t>
  </si>
  <si>
    <r>
      <t xml:space="preserve">        </t>
    </r>
    <r>
      <rPr>
        <b/>
        <sz val="12"/>
        <color indexed="18"/>
        <rFont val="Times New Roman CYR"/>
        <charset val="204"/>
      </rPr>
      <t>в)</t>
    </r>
    <r>
      <rPr>
        <sz val="12"/>
        <color indexed="60"/>
        <rFont val="Times New Roman CYR"/>
        <family val="1"/>
        <charset val="204"/>
      </rPr>
      <t xml:space="preserve"> </t>
    </r>
    <r>
      <rPr>
        <b/>
        <sz val="12"/>
        <color indexed="12"/>
        <rFont val="Times New Roman CYR"/>
      </rPr>
      <t>Mun</t>
    </r>
    <r>
      <rPr>
        <sz val="12"/>
        <color indexed="20"/>
        <rFont val="Times New Roman CYR"/>
        <charset val="204"/>
      </rPr>
      <t xml:space="preserve"> </t>
    </r>
    <r>
      <rPr>
        <sz val="12"/>
        <color indexed="18"/>
        <rFont val="Times New Roman CYR"/>
      </rPr>
      <t>представлява кодът на общината съгласно ЕБК.</t>
    </r>
  </si>
  <si>
    <r>
      <t xml:space="preserve">        </t>
    </r>
    <r>
      <rPr>
        <b/>
        <sz val="12"/>
        <color indexed="18"/>
        <rFont val="Times New Roman CYR"/>
        <charset val="204"/>
      </rPr>
      <t>б)</t>
    </r>
    <r>
      <rPr>
        <sz val="12"/>
        <color indexed="18"/>
        <rFont val="Times New Roman Cyr"/>
        <charset val="204"/>
      </rPr>
      <t xml:space="preserve"> </t>
    </r>
    <r>
      <rPr>
        <b/>
        <sz val="12"/>
        <color indexed="12"/>
        <rFont val="Times New Roman CYR"/>
        <charset val="204"/>
      </rPr>
      <t>Qrt</t>
    </r>
    <r>
      <rPr>
        <sz val="12"/>
        <color indexed="18"/>
        <rFont val="Times New Roman CYR"/>
        <family val="1"/>
        <charset val="204"/>
      </rPr>
      <t xml:space="preserve"> - тримесечие, към края на което се изготвя отчета (1-4).</t>
    </r>
  </si>
  <si>
    <t xml:space="preserve">В зависимост от направлението на средствата, общата сума на отчетените налични средства следва да бъде разпределена </t>
  </si>
  <si>
    <t>Name:</t>
  </si>
  <si>
    <t>Date</t>
  </si>
  <si>
    <r>
      <t>Файлът, който се представя в</t>
    </r>
    <r>
      <rPr>
        <b/>
        <i/>
        <sz val="12"/>
        <color indexed="18"/>
        <rFont val="Times New Roman CYR"/>
        <family val="1"/>
        <charset val="204"/>
      </rPr>
      <t xml:space="preserve"> МФ </t>
    </r>
    <r>
      <rPr>
        <sz val="12"/>
        <color indexed="18"/>
        <rFont val="Times New Roman CYR"/>
        <family val="1"/>
        <charset val="204"/>
      </rPr>
      <t>от общината следва да включва и данните</t>
    </r>
  </si>
  <si>
    <t>Общо разпределени:</t>
  </si>
  <si>
    <t xml:space="preserve">общата сума на наличните средства, отчетени в отчета за касовото изпълнение на бюджета на общината към края на </t>
  </si>
  <si>
    <t>съответния период.</t>
  </si>
  <si>
    <t>наличните целеви средства.</t>
  </si>
  <si>
    <t>УКАЗАНИЯ  ЗА  ПОПЪЛВАНЕ НА РАЗШИФРОВКА НА НАЛИЧНИТЕ СРЕДСТВА ПО
БЮДЖЕТА НА ОБЩИНАТА, ПО ИЗТОЧНИЦИ И ИНДИКАТИВНО РАЗПРЕДЕЛЕНИЕ
ПО ФУНКЦИЯ/РАЗДЕЛ/ПОДРАЗДЕЛ ОТ ЕБК</t>
  </si>
  <si>
    <t>контрола (отчет - разпределение по функция/раздел/подраздел от ЕБК):</t>
  </si>
  <si>
    <t>VIII. Наличности от преходен остатък, в т. ч.:</t>
  </si>
  <si>
    <r>
      <t xml:space="preserve">IX. </t>
    </r>
    <r>
      <rPr>
        <b/>
        <sz val="12"/>
        <rFont val="Times New Roman"/>
        <family val="1"/>
        <charset val="204"/>
      </rPr>
      <t>Индикативно</t>
    </r>
    <r>
      <rPr>
        <b/>
        <sz val="12"/>
        <color indexed="8"/>
        <rFont val="Times New Roman"/>
        <family val="1"/>
        <charset val="204"/>
      </rPr>
      <t xml:space="preserve"> разпределение по функция/раздел/подраздел от ЕБК:</t>
    </r>
  </si>
  <si>
    <t>информацията се попълва в съответните позиции в раздели I - VIII.</t>
  </si>
  <si>
    <t xml:space="preserve">по функция/раздел/подраздел от ЕБК, информацията се попълва в съответните позиции в раздел IX, вкл. и информация за </t>
  </si>
  <si>
    <t xml:space="preserve"> по т.10 "Позиции от раздела за Финансиране на бюджетното салдо", в раздел IX от таблицата.</t>
  </si>
  <si>
    <t>VI. Наличности по програми и проекти по т. 82 от ДДС № 09/2020 г., за които се прилагат банкови бюджетни сметки и се отчитат на касова основа в отчетна група "Бюджет" чрез прилагане на §88-03 от ЕБК</t>
  </si>
  <si>
    <r>
      <t xml:space="preserve">Отчетът  се изготвя </t>
    </r>
    <r>
      <rPr>
        <b/>
        <i/>
        <sz val="12"/>
        <color indexed="18"/>
        <rFont val="Times New Roman CYR"/>
        <family val="1"/>
        <charset val="204"/>
      </rPr>
      <t>с натрупване</t>
    </r>
    <r>
      <rPr>
        <sz val="12"/>
        <color indexed="18"/>
        <rFont val="Times New Roman CYR"/>
        <family val="1"/>
        <charset val="204"/>
      </rPr>
      <t xml:space="preserve"> към края на съответния отчетен период.</t>
    </r>
  </si>
  <si>
    <t>РАЗШИФРОВКА НА НАЛИЧНИТЕ СРЕДСТВА ПО БЮДЖЕТА НА ОБЩИНАТА, ПО ИЗТОЧНИЦИ</t>
  </si>
  <si>
    <t xml:space="preserve"> И ИНДИКАТИВНО РАЗПРЕДЕЛЕНИЕ ПО ФУНКЦИЯ/РАЗДЕЛ/ПОДРАЗДЕЛ ОТ ЕБК</t>
  </si>
  <si>
    <t>Налични нецелеви средства, за които не може да се определи направление, може да бъдат посочени в информацията</t>
  </si>
  <si>
    <r>
      <t xml:space="preserve">   </t>
    </r>
    <r>
      <rPr>
        <b/>
        <sz val="12"/>
        <color indexed="62"/>
        <rFont val="Times New Roman CYR"/>
        <family val="1"/>
      </rPr>
      <t>NALICHNOST_Year_Qrt_Mun.xls</t>
    </r>
    <r>
      <rPr>
        <sz val="12"/>
        <color indexed="20"/>
        <rFont val="Times New Roman CYR"/>
        <charset val="204"/>
      </rPr>
      <t xml:space="preserve"> , </t>
    </r>
    <r>
      <rPr>
        <sz val="12"/>
        <color indexed="18"/>
        <rFont val="Times New Roman CYR"/>
      </rPr>
      <t>където:</t>
    </r>
  </si>
  <si>
    <r>
      <t xml:space="preserve">        </t>
    </r>
    <r>
      <rPr>
        <b/>
        <sz val="12"/>
        <color indexed="18"/>
        <rFont val="Times New Roman CYR"/>
      </rPr>
      <t>а)</t>
    </r>
    <r>
      <rPr>
        <sz val="12"/>
        <color indexed="60"/>
        <rFont val="Times New Roman CYR"/>
        <family val="1"/>
        <charset val="204"/>
      </rPr>
      <t xml:space="preserve"> </t>
    </r>
    <r>
      <rPr>
        <b/>
        <sz val="12"/>
        <color indexed="12"/>
        <rFont val="Times New Roman CYR"/>
      </rPr>
      <t xml:space="preserve">Year </t>
    </r>
    <r>
      <rPr>
        <sz val="12"/>
        <color indexed="18"/>
        <rFont val="Times New Roman CYR"/>
      </rPr>
      <t>e съответната година;</t>
    </r>
  </si>
  <si>
    <r>
      <t xml:space="preserve">На </t>
    </r>
    <r>
      <rPr>
        <u/>
        <sz val="12"/>
        <color indexed="18"/>
        <rFont val="Times New Roman CYR"/>
        <charset val="204"/>
      </rPr>
      <t xml:space="preserve">ред 10 от таблицата "Отчетени наличности по бюджета на общината (от §95-07-§95-13 и §96-07-§96-09)" </t>
    </r>
    <r>
      <rPr>
        <sz val="12"/>
        <color indexed="18"/>
        <rFont val="Times New Roman CYR"/>
      </rPr>
      <t xml:space="preserve">следва да се попълни </t>
    </r>
  </si>
  <si>
    <t>Разшифровка на наличностите в края на периода     (§95-07-§95-13 + §96-07-§96-09) в касовия отчет на бюджета на общината към</t>
  </si>
  <si>
    <t>Отчетени наличности по бюджета на общината (§95-07-§95-13 + §96-07-§96-09 от файл B3):</t>
  </si>
  <si>
    <t>Наличност в края на периода 
(от §95-07-§95-13 + §96-07-§96-09) - източници:</t>
  </si>
  <si>
    <t>VII. Наличности от възстановени отчисления от РИОСВ, съгласно §60 от ПЗР на ЗИД на ДОПК (ДВ, бр. 17 от 2022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</si>
</sst>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x&quot;"/>
    <numFmt numFmtId="165" formatCode="0&quot;.&quot;"/>
  </numFmts>
  <fonts count="47">
    <font>
      <sz val="10"/>
      <name val="Heba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ahoma"/>
      <family val="2"/>
      <charset val="204"/>
    </font>
    <font>
      <sz val="12"/>
      <color indexed="22"/>
      <name val="Times New Roman CYR"/>
      <family val="1"/>
      <charset val="204"/>
    </font>
    <font>
      <b/>
      <sz val="12"/>
      <color indexed="22"/>
      <name val="Times New Roman CYR"/>
      <family val="1"/>
      <charset val="204"/>
    </font>
    <font>
      <b/>
      <sz val="12"/>
      <color indexed="18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u/>
      <sz val="12"/>
      <name val="Times New Roman CYR"/>
      <family val="1"/>
      <charset val="204"/>
    </font>
    <font>
      <u/>
      <sz val="12"/>
      <color indexed="18"/>
      <name val="Times New Roman CYR"/>
      <family val="1"/>
      <charset val="204"/>
    </font>
    <font>
      <sz val="12"/>
      <color indexed="18"/>
      <name val="Times New Roman CYR"/>
      <family val="1"/>
      <charset val="204"/>
    </font>
    <font>
      <b/>
      <i/>
      <sz val="12"/>
      <color indexed="18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sz val="12"/>
      <color indexed="62"/>
      <name val="Times New Roman CYR"/>
      <family val="1"/>
    </font>
    <font>
      <sz val="12"/>
      <color indexed="20"/>
      <name val="Times New Roman CYR"/>
      <charset val="204"/>
    </font>
    <font>
      <sz val="12"/>
      <color indexed="18"/>
      <name val="Times New Roman CYR"/>
    </font>
    <font>
      <b/>
      <sz val="12"/>
      <color indexed="18"/>
      <name val="Times New Roman CYR"/>
    </font>
    <font>
      <b/>
      <sz val="12"/>
      <color indexed="12"/>
      <name val="Times New Roman CYR"/>
    </font>
    <font>
      <b/>
      <i/>
      <sz val="12"/>
      <color indexed="1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10"/>
      <name val="Times New Roman CYR"/>
      <charset val="204"/>
    </font>
    <font>
      <i/>
      <sz val="12"/>
      <color indexed="18"/>
      <name val="Times New Roman CYR"/>
    </font>
    <font>
      <i/>
      <sz val="12"/>
      <color indexed="12"/>
      <name val="Times New Roman Cyr"/>
      <charset val="204"/>
    </font>
    <font>
      <i/>
      <sz val="12"/>
      <color indexed="62"/>
      <name val="Times New Roman Cyr"/>
    </font>
    <font>
      <i/>
      <sz val="12"/>
      <color indexed="10"/>
      <name val="Times New Roman CYR"/>
      <charset val="204"/>
    </font>
    <font>
      <sz val="12"/>
      <color indexed="62"/>
      <name val="Times New Roman Cyr"/>
      <charset val="204"/>
    </font>
    <font>
      <sz val="12"/>
      <color indexed="18"/>
      <name val="Times New Roman Cyr"/>
      <charset val="204"/>
    </font>
    <font>
      <b/>
      <sz val="12"/>
      <color indexed="18"/>
      <name val="Times New Roman CYR"/>
      <charset val="204"/>
    </font>
    <font>
      <b/>
      <sz val="12"/>
      <color indexed="12"/>
      <name val="Times New Roman CYR"/>
      <charset val="204"/>
    </font>
    <font>
      <u/>
      <sz val="12"/>
      <color indexed="18"/>
      <name val="Times New Roman CYR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rgb="FF000080"/>
      <name val="Times New Roman CYR"/>
      <charset val="204"/>
    </font>
    <font>
      <sz val="11"/>
      <color rgb="FF000000"/>
      <name val="Arial"/>
      <family val="2"/>
      <charset val="204"/>
    </font>
    <font>
      <b/>
      <sz val="12"/>
      <color rgb="FF000099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CC"/>
        <bgColor rgb="FF000000"/>
      </patternFill>
    </fill>
  </fills>
  <borders count="5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1"/>
      </left>
      <right/>
      <top/>
      <bottom/>
      <diagonal/>
    </border>
    <border>
      <left/>
      <right style="medium">
        <color indexed="61"/>
      </right>
      <top/>
      <bottom/>
      <diagonal/>
    </border>
    <border>
      <left style="medium">
        <color indexed="6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1"/>
      </right>
      <top style="thin">
        <color indexed="64"/>
      </top>
      <bottom/>
      <diagonal/>
    </border>
    <border>
      <left style="medium">
        <color indexed="6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1"/>
      </left>
      <right/>
      <top/>
      <bottom style="medium">
        <color indexed="61"/>
      </bottom>
      <diagonal/>
    </border>
    <border>
      <left/>
      <right/>
      <top/>
      <bottom style="medium">
        <color indexed="61"/>
      </bottom>
      <diagonal/>
    </border>
    <border>
      <left/>
      <right style="medium">
        <color indexed="61"/>
      </right>
      <top/>
      <bottom style="medium">
        <color indexed="61"/>
      </bottom>
      <diagonal/>
    </border>
    <border>
      <left style="medium">
        <color indexed="61"/>
      </left>
      <right/>
      <top style="medium">
        <color indexed="61"/>
      </top>
      <bottom/>
      <diagonal/>
    </border>
    <border>
      <left/>
      <right/>
      <top style="medium">
        <color indexed="61"/>
      </top>
      <bottom/>
      <diagonal/>
    </border>
    <border>
      <left/>
      <right style="medium">
        <color indexed="61"/>
      </right>
      <top style="medium">
        <color indexed="6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5" fillId="0" borderId="0"/>
    <xf numFmtId="0" fontId="1" fillId="0" borderId="0"/>
    <xf numFmtId="0" fontId="1" fillId="0" borderId="0"/>
  </cellStyleXfs>
  <cellXfs count="165">
    <xf numFmtId="0" fontId="0" fillId="0" borderId="0" xfId="0"/>
    <xf numFmtId="0" fontId="36" fillId="0" borderId="0" xfId="0" applyFont="1" applyProtection="1"/>
    <xf numFmtId="0" fontId="2" fillId="0" borderId="0" xfId="1" applyFont="1" applyProtection="1"/>
    <xf numFmtId="0" fontId="2" fillId="0" borderId="0" xfId="1" applyFont="1" applyAlignment="1" applyProtection="1">
      <alignment horizontal="right"/>
    </xf>
    <xf numFmtId="0" fontId="36" fillId="0" borderId="0" xfId="0" applyFont="1" applyAlignment="1" applyProtection="1">
      <alignment horizontal="right" wrapText="1"/>
    </xf>
    <xf numFmtId="0" fontId="37" fillId="0" borderId="0" xfId="0" applyFont="1" applyAlignment="1" applyProtection="1">
      <alignment horizontal="center"/>
    </xf>
    <xf numFmtId="0" fontId="36" fillId="0" borderId="0" xfId="0" quotePrefix="1" applyFont="1" applyAlignment="1" applyProtection="1">
      <alignment horizontal="right"/>
    </xf>
    <xf numFmtId="0" fontId="38" fillId="6" borderId="1" xfId="0" applyFont="1" applyFill="1" applyBorder="1" applyAlignment="1" applyProtection="1">
      <alignment horizontal="left"/>
    </xf>
    <xf numFmtId="0" fontId="38" fillId="6" borderId="2" xfId="0" applyFont="1" applyFill="1" applyBorder="1" applyAlignment="1" applyProtection="1">
      <alignment horizontal="left"/>
    </xf>
    <xf numFmtId="0" fontId="38" fillId="6" borderId="3" xfId="0" applyFont="1" applyFill="1" applyBorder="1" applyAlignment="1" applyProtection="1">
      <alignment horizontal="left" vertical="center" wrapText="1"/>
    </xf>
    <xf numFmtId="0" fontId="38" fillId="6" borderId="4" xfId="0" applyFont="1" applyFill="1" applyBorder="1" applyAlignment="1" applyProtection="1">
      <alignment horizontal="left" vertical="center" wrapText="1"/>
    </xf>
    <xf numFmtId="0" fontId="39" fillId="6" borderId="5" xfId="0" applyFont="1" applyFill="1" applyBorder="1" applyAlignment="1" applyProtection="1">
      <alignment horizontal="left" vertical="center" wrapText="1"/>
    </xf>
    <xf numFmtId="3" fontId="38" fillId="6" borderId="6" xfId="0" applyNumberFormat="1" applyFont="1" applyFill="1" applyBorder="1" applyAlignment="1" applyProtection="1">
      <alignment horizontal="right" vertical="center" wrapText="1"/>
    </xf>
    <xf numFmtId="3" fontId="38" fillId="6" borderId="7" xfId="0" applyNumberFormat="1" applyFont="1" applyFill="1" applyBorder="1" applyAlignment="1" applyProtection="1">
      <alignment horizontal="right" vertical="center" wrapText="1"/>
    </xf>
    <xf numFmtId="3" fontId="38" fillId="6" borderId="8" xfId="0" applyNumberFormat="1" applyFont="1" applyFill="1" applyBorder="1" applyAlignment="1" applyProtection="1">
      <alignment horizontal="right" vertical="center" wrapText="1"/>
    </xf>
    <xf numFmtId="0" fontId="4" fillId="0" borderId="9" xfId="0" applyFont="1" applyBorder="1" applyAlignment="1" applyProtection="1">
      <alignment horizontal="left"/>
    </xf>
    <xf numFmtId="3" fontId="38" fillId="0" borderId="10" xfId="0" applyNumberFormat="1" applyFont="1" applyBorder="1" applyAlignment="1" applyProtection="1">
      <alignment horizontal="right" vertical="center" wrapText="1"/>
      <protection locked="0"/>
    </xf>
    <xf numFmtId="3" fontId="38" fillId="0" borderId="11" xfId="0" applyNumberFormat="1" applyFont="1" applyBorder="1" applyAlignment="1" applyProtection="1">
      <alignment horizontal="right" vertical="center" wrapText="1"/>
      <protection locked="0"/>
    </xf>
    <xf numFmtId="3" fontId="38" fillId="6" borderId="10" xfId="0" applyNumberFormat="1" applyFont="1" applyFill="1" applyBorder="1" applyAlignment="1" applyProtection="1">
      <alignment horizontal="right" vertical="center" wrapText="1"/>
    </xf>
    <xf numFmtId="3" fontId="38" fillId="6" borderId="11" xfId="0" applyNumberFormat="1" applyFont="1" applyFill="1" applyBorder="1" applyAlignment="1" applyProtection="1">
      <alignment horizontal="right" vertical="center" wrapText="1"/>
    </xf>
    <xf numFmtId="0" fontId="4" fillId="0" borderId="12" xfId="0" applyFont="1" applyBorder="1" applyAlignment="1" applyProtection="1">
      <alignment horizontal="left"/>
    </xf>
    <xf numFmtId="3" fontId="38" fillId="6" borderId="13" xfId="0" applyNumberFormat="1" applyFont="1" applyFill="1" applyBorder="1" applyAlignment="1" applyProtection="1">
      <alignment horizontal="right" vertical="center" wrapText="1"/>
    </xf>
    <xf numFmtId="3" fontId="38" fillId="6" borderId="14" xfId="0" applyNumberFormat="1" applyFont="1" applyFill="1" applyBorder="1" applyAlignment="1" applyProtection="1">
      <alignment horizontal="right" vertical="center" wrapText="1"/>
    </xf>
    <xf numFmtId="0" fontId="4" fillId="0" borderId="12" xfId="0" applyFont="1" applyBorder="1" applyAlignment="1" applyProtection="1">
      <alignment horizontal="left" wrapText="1"/>
    </xf>
    <xf numFmtId="0" fontId="4" fillId="0" borderId="15" xfId="0" applyFont="1" applyBorder="1" applyAlignment="1" applyProtection="1">
      <alignment horizontal="left"/>
    </xf>
    <xf numFmtId="3" fontId="38" fillId="6" borderId="16" xfId="0" applyNumberFormat="1" applyFont="1" applyFill="1" applyBorder="1" applyAlignment="1" applyProtection="1">
      <alignment horizontal="right" vertical="center" wrapText="1"/>
    </xf>
    <xf numFmtId="3" fontId="38" fillId="6" borderId="17" xfId="0" applyNumberFormat="1" applyFont="1" applyFill="1" applyBorder="1" applyAlignment="1" applyProtection="1">
      <alignment horizontal="right" vertical="center" wrapText="1"/>
    </xf>
    <xf numFmtId="0" fontId="36" fillId="0" borderId="9" xfId="0" applyFont="1" applyBorder="1" applyAlignment="1" applyProtection="1">
      <alignment horizontal="left" vertical="center" wrapText="1"/>
    </xf>
    <xf numFmtId="0" fontId="36" fillId="0" borderId="12" xfId="0" applyFont="1" applyBorder="1" applyAlignment="1" applyProtection="1">
      <alignment horizontal="left" vertical="center" wrapText="1"/>
    </xf>
    <xf numFmtId="0" fontId="36" fillId="0" borderId="15" xfId="0" applyFont="1" applyBorder="1" applyAlignment="1" applyProtection="1">
      <alignment horizontal="left" vertical="center" wrapText="1"/>
    </xf>
    <xf numFmtId="0" fontId="36" fillId="0" borderId="18" xfId="0" applyFont="1" applyBorder="1" applyAlignment="1" applyProtection="1">
      <alignment horizontal="left" vertical="center" wrapText="1"/>
    </xf>
    <xf numFmtId="3" fontId="38" fillId="6" borderId="19" xfId="0" applyNumberFormat="1" applyFont="1" applyFill="1" applyBorder="1" applyAlignment="1" applyProtection="1">
      <alignment horizontal="right" vertical="center" wrapText="1"/>
    </xf>
    <xf numFmtId="3" fontId="38" fillId="6" borderId="20" xfId="0" applyNumberFormat="1" applyFont="1" applyFill="1" applyBorder="1" applyAlignment="1" applyProtection="1">
      <alignment horizontal="right" vertical="center" wrapText="1"/>
    </xf>
    <xf numFmtId="0" fontId="36" fillId="6" borderId="5" xfId="0" applyFont="1" applyFill="1" applyBorder="1" applyAlignment="1" applyProtection="1">
      <alignment horizontal="left" vertical="center" wrapText="1"/>
    </xf>
    <xf numFmtId="0" fontId="36" fillId="0" borderId="21" xfId="0" applyFont="1" applyBorder="1" applyAlignment="1" applyProtection="1">
      <alignment horizontal="left" vertical="center" wrapText="1"/>
    </xf>
    <xf numFmtId="3" fontId="38" fillId="6" borderId="22" xfId="0" applyNumberFormat="1" applyFont="1" applyFill="1" applyBorder="1" applyAlignment="1" applyProtection="1">
      <alignment horizontal="right" vertical="center" wrapText="1"/>
    </xf>
    <xf numFmtId="3" fontId="38" fillId="6" borderId="23" xfId="0" applyNumberFormat="1" applyFont="1" applyFill="1" applyBorder="1" applyAlignment="1" applyProtection="1">
      <alignment horizontal="right" vertical="center" wrapText="1"/>
    </xf>
    <xf numFmtId="3" fontId="38" fillId="6" borderId="24" xfId="0" applyNumberFormat="1" applyFont="1" applyFill="1" applyBorder="1" applyAlignment="1" applyProtection="1">
      <alignment horizontal="right" vertical="center" wrapText="1"/>
    </xf>
    <xf numFmtId="3" fontId="38" fillId="6" borderId="25" xfId="0" applyNumberFormat="1" applyFont="1" applyFill="1" applyBorder="1" applyAlignment="1" applyProtection="1">
      <alignment horizontal="right" vertical="center" wrapText="1"/>
    </xf>
    <xf numFmtId="0" fontId="36" fillId="0" borderId="26" xfId="0" applyFont="1" applyBorder="1" applyAlignment="1" applyProtection="1">
      <alignment horizontal="left" vertical="center" wrapText="1"/>
    </xf>
    <xf numFmtId="3" fontId="38" fillId="6" borderId="27" xfId="0" applyNumberFormat="1" applyFont="1" applyFill="1" applyBorder="1" applyAlignment="1" applyProtection="1">
      <alignment horizontal="right" vertical="center" wrapText="1"/>
    </xf>
    <xf numFmtId="3" fontId="38" fillId="6" borderId="28" xfId="0" applyNumberFormat="1" applyFont="1" applyFill="1" applyBorder="1" applyAlignment="1" applyProtection="1">
      <alignment horizontal="right" vertical="center" wrapText="1"/>
    </xf>
    <xf numFmtId="0" fontId="38" fillId="6" borderId="29" xfId="0" applyFont="1" applyFill="1" applyBorder="1" applyAlignment="1" applyProtection="1">
      <alignment horizontal="right" vertical="center" wrapText="1"/>
    </xf>
    <xf numFmtId="3" fontId="38" fillId="6" borderId="30" xfId="0" applyNumberFormat="1" applyFont="1" applyFill="1" applyBorder="1" applyAlignment="1" applyProtection="1">
      <alignment horizontal="right" vertical="center" wrapText="1"/>
    </xf>
    <xf numFmtId="3" fontId="38" fillId="6" borderId="31" xfId="0" applyNumberFormat="1" applyFont="1" applyFill="1" applyBorder="1" applyAlignment="1" applyProtection="1">
      <alignment horizontal="right" vertical="center" wrapText="1"/>
    </xf>
    <xf numFmtId="3" fontId="38" fillId="6" borderId="32" xfId="0" applyNumberFormat="1" applyFont="1" applyFill="1" applyBorder="1" applyAlignment="1" applyProtection="1">
      <alignment horizontal="right" vertical="center" wrapText="1"/>
    </xf>
    <xf numFmtId="3" fontId="38" fillId="6" borderId="33" xfId="0" applyNumberFormat="1" applyFont="1" applyFill="1" applyBorder="1" applyAlignment="1" applyProtection="1">
      <alignment horizontal="right" vertical="center" wrapText="1"/>
    </xf>
    <xf numFmtId="0" fontId="40" fillId="0" borderId="0" xfId="0" applyFont="1" applyAlignment="1" applyProtection="1">
      <alignment horizontal="right"/>
    </xf>
    <xf numFmtId="3" fontId="40" fillId="0" borderId="0" xfId="0" applyNumberFormat="1" applyFont="1" applyProtection="1"/>
    <xf numFmtId="0" fontId="41" fillId="0" borderId="0" xfId="0" quotePrefix="1" applyFont="1" applyProtection="1"/>
    <xf numFmtId="3" fontId="38" fillId="0" borderId="13" xfId="0" applyNumberFormat="1" applyFont="1" applyBorder="1" applyAlignment="1" applyProtection="1">
      <alignment horizontal="right" vertical="center" wrapText="1"/>
      <protection locked="0"/>
    </xf>
    <xf numFmtId="3" fontId="38" fillId="0" borderId="14" xfId="0" applyNumberFormat="1" applyFont="1" applyBorder="1" applyAlignment="1" applyProtection="1">
      <alignment horizontal="right" vertical="center" wrapText="1"/>
      <protection locked="0"/>
    </xf>
    <xf numFmtId="0" fontId="40" fillId="0" borderId="0" xfId="0" applyFont="1" applyAlignment="1" applyProtection="1">
      <alignment horizontal="right" wrapText="1"/>
    </xf>
    <xf numFmtId="0" fontId="38" fillId="7" borderId="1" xfId="0" applyFont="1" applyFill="1" applyBorder="1" applyAlignment="1" applyProtection="1">
      <alignment horizontal="left"/>
    </xf>
    <xf numFmtId="0" fontId="38" fillId="7" borderId="2" xfId="0" applyFont="1" applyFill="1" applyBorder="1" applyAlignment="1" applyProtection="1">
      <alignment horizontal="left"/>
    </xf>
    <xf numFmtId="0" fontId="38" fillId="7" borderId="3" xfId="0" applyFont="1" applyFill="1" applyBorder="1" applyAlignment="1" applyProtection="1">
      <alignment horizontal="left" vertical="center" wrapText="1"/>
    </xf>
    <xf numFmtId="0" fontId="38" fillId="7" borderId="4" xfId="0" applyFont="1" applyFill="1" applyBorder="1" applyAlignment="1" applyProtection="1">
      <alignment horizontal="left" vertical="center" wrapText="1"/>
    </xf>
    <xf numFmtId="0" fontId="39" fillId="7" borderId="5" xfId="0" applyFont="1" applyFill="1" applyBorder="1" applyAlignment="1" applyProtection="1">
      <alignment horizontal="left" vertical="center" wrapText="1"/>
    </xf>
    <xf numFmtId="3" fontId="38" fillId="7" borderId="6" xfId="0" applyNumberFormat="1" applyFont="1" applyFill="1" applyBorder="1" applyAlignment="1" applyProtection="1">
      <alignment horizontal="right" vertical="center" wrapText="1"/>
    </xf>
    <xf numFmtId="3" fontId="38" fillId="7" borderId="7" xfId="0" applyNumberFormat="1" applyFont="1" applyFill="1" applyBorder="1" applyAlignment="1" applyProtection="1">
      <alignment horizontal="right" vertical="center" wrapText="1"/>
    </xf>
    <xf numFmtId="3" fontId="38" fillId="7" borderId="8" xfId="0" applyNumberFormat="1" applyFont="1" applyFill="1" applyBorder="1" applyAlignment="1" applyProtection="1">
      <alignment horizontal="right" vertical="center" wrapText="1"/>
    </xf>
    <xf numFmtId="0" fontId="38" fillId="7" borderId="29" xfId="0" applyFont="1" applyFill="1" applyBorder="1" applyAlignment="1" applyProtection="1">
      <alignment horizontal="right" vertical="center" wrapText="1"/>
    </xf>
    <xf numFmtId="3" fontId="38" fillId="7" borderId="30" xfId="0" applyNumberFormat="1" applyFont="1" applyFill="1" applyBorder="1" applyAlignment="1" applyProtection="1">
      <alignment horizontal="right" vertical="center" wrapText="1"/>
    </xf>
    <xf numFmtId="3" fontId="38" fillId="7" borderId="31" xfId="0" applyNumberFormat="1" applyFont="1" applyFill="1" applyBorder="1" applyAlignment="1" applyProtection="1">
      <alignment horizontal="right" vertical="center" wrapText="1"/>
    </xf>
    <xf numFmtId="3" fontId="38" fillId="7" borderId="32" xfId="0" applyNumberFormat="1" applyFont="1" applyFill="1" applyBorder="1" applyAlignment="1" applyProtection="1">
      <alignment horizontal="right" vertical="center" wrapText="1"/>
    </xf>
    <xf numFmtId="3" fontId="38" fillId="7" borderId="33" xfId="0" applyNumberFormat="1" applyFont="1" applyFill="1" applyBorder="1" applyAlignment="1" applyProtection="1">
      <alignment horizontal="right" vertical="center" wrapText="1"/>
    </xf>
    <xf numFmtId="3" fontId="38" fillId="7" borderId="10" xfId="0" applyNumberFormat="1" applyFont="1" applyFill="1" applyBorder="1" applyAlignment="1" applyProtection="1">
      <alignment horizontal="right" vertical="center" wrapText="1"/>
    </xf>
    <xf numFmtId="3" fontId="38" fillId="7" borderId="11" xfId="0" applyNumberFormat="1" applyFont="1" applyFill="1" applyBorder="1" applyAlignment="1" applyProtection="1">
      <alignment horizontal="right" vertical="center" wrapText="1"/>
    </xf>
    <xf numFmtId="3" fontId="38" fillId="7" borderId="13" xfId="0" applyNumberFormat="1" applyFont="1" applyFill="1" applyBorder="1" applyAlignment="1" applyProtection="1">
      <alignment horizontal="right" vertical="center" wrapText="1"/>
    </xf>
    <xf numFmtId="3" fontId="38" fillId="7" borderId="14" xfId="0" applyNumberFormat="1" applyFont="1" applyFill="1" applyBorder="1" applyAlignment="1" applyProtection="1">
      <alignment horizontal="right" vertical="center" wrapText="1"/>
    </xf>
    <xf numFmtId="0" fontId="1" fillId="0" borderId="0" xfId="1"/>
    <xf numFmtId="0" fontId="6" fillId="0" borderId="0" xfId="1" applyFont="1" applyProtection="1"/>
    <xf numFmtId="164" fontId="38" fillId="6" borderId="6" xfId="0" applyNumberFormat="1" applyFont="1" applyFill="1" applyBorder="1" applyAlignment="1" applyProtection="1">
      <alignment horizontal="right" vertical="center" wrapText="1"/>
    </xf>
    <xf numFmtId="164" fontId="38" fillId="6" borderId="8" xfId="0" applyNumberFormat="1" applyFont="1" applyFill="1" applyBorder="1" applyAlignment="1" applyProtection="1">
      <alignment horizontal="right" vertical="center" wrapText="1"/>
    </xf>
    <xf numFmtId="164" fontId="38" fillId="6" borderId="32" xfId="0" applyNumberFormat="1" applyFont="1" applyFill="1" applyBorder="1" applyAlignment="1" applyProtection="1">
      <alignment horizontal="right" vertical="center" wrapText="1"/>
    </xf>
    <xf numFmtId="164" fontId="38" fillId="6" borderId="33" xfId="0" applyNumberFormat="1" applyFont="1" applyFill="1" applyBorder="1" applyAlignment="1" applyProtection="1">
      <alignment horizontal="right" vertical="center" wrapText="1"/>
    </xf>
    <xf numFmtId="164" fontId="40" fillId="0" borderId="0" xfId="0" applyNumberFormat="1" applyFont="1" applyAlignment="1" applyProtection="1"/>
    <xf numFmtId="0" fontId="38" fillId="6" borderId="29" xfId="0" applyFont="1" applyFill="1" applyBorder="1" applyAlignment="1" applyProtection="1">
      <alignment horizontal="left" vertical="center" wrapText="1"/>
    </xf>
    <xf numFmtId="164" fontId="38" fillId="8" borderId="30" xfId="0" applyNumberFormat="1" applyFont="1" applyFill="1" applyBorder="1" applyAlignment="1" applyProtection="1">
      <alignment horizontal="right" vertical="center" wrapText="1"/>
    </xf>
    <xf numFmtId="164" fontId="38" fillId="8" borderId="33" xfId="0" applyNumberFormat="1" applyFont="1" applyFill="1" applyBorder="1" applyAlignment="1" applyProtection="1">
      <alignment horizontal="right" vertical="center" wrapText="1"/>
    </xf>
    <xf numFmtId="0" fontId="7" fillId="4" borderId="0" xfId="4" applyFont="1" applyFill="1" applyProtection="1"/>
    <xf numFmtId="0" fontId="8" fillId="4" borderId="0" xfId="4" applyFont="1" applyFill="1" applyBorder="1" applyAlignment="1">
      <alignment vertical="center"/>
    </xf>
    <xf numFmtId="0" fontId="7" fillId="4" borderId="0" xfId="4" applyFont="1" applyFill="1" applyBorder="1" applyAlignment="1">
      <alignment vertical="center"/>
    </xf>
    <xf numFmtId="0" fontId="7" fillId="4" borderId="0" xfId="4" applyFont="1" applyFill="1" applyBorder="1" applyAlignment="1" applyProtection="1">
      <alignment vertical="center"/>
    </xf>
    <xf numFmtId="0" fontId="8" fillId="4" borderId="0" xfId="4" applyFont="1" applyFill="1" applyBorder="1" applyAlignment="1">
      <alignment horizontal="center" vertical="center"/>
    </xf>
    <xf numFmtId="4" fontId="7" fillId="4" borderId="0" xfId="4" applyNumberFormat="1" applyFont="1" applyFill="1" applyAlignment="1" applyProtection="1">
      <alignment vertical="center"/>
    </xf>
    <xf numFmtId="0" fontId="8" fillId="4" borderId="0" xfId="4" applyFont="1" applyFill="1" applyBorder="1" applyAlignment="1" applyProtection="1">
      <alignment horizontal="center" vertical="center"/>
    </xf>
    <xf numFmtId="0" fontId="7" fillId="4" borderId="0" xfId="4" applyFont="1" applyFill="1"/>
    <xf numFmtId="0" fontId="10" fillId="3" borderId="34" xfId="4" applyFont="1" applyFill="1" applyBorder="1"/>
    <xf numFmtId="0" fontId="10" fillId="3" borderId="0" xfId="4" applyFont="1" applyFill="1" applyBorder="1"/>
    <xf numFmtId="0" fontId="10" fillId="3" borderId="35" xfId="4" applyFont="1" applyFill="1" applyBorder="1"/>
    <xf numFmtId="165" fontId="11" fillId="3" borderId="34" xfId="4" applyNumberFormat="1" applyFont="1" applyFill="1" applyBorder="1" applyAlignment="1">
      <alignment horizontal="right"/>
    </xf>
    <xf numFmtId="0" fontId="12" fillId="3" borderId="0" xfId="4" applyFont="1" applyFill="1" applyBorder="1"/>
    <xf numFmtId="0" fontId="13" fillId="3" borderId="0" xfId="4" applyFont="1" applyFill="1" applyBorder="1"/>
    <xf numFmtId="0" fontId="14" fillId="3" borderId="0" xfId="4" applyFont="1" applyFill="1" applyBorder="1"/>
    <xf numFmtId="0" fontId="15" fillId="3" borderId="0" xfId="4" applyFont="1" applyFill="1" applyBorder="1"/>
    <xf numFmtId="0" fontId="15" fillId="3" borderId="35" xfId="4" applyFont="1" applyFill="1" applyBorder="1"/>
    <xf numFmtId="0" fontId="11" fillId="3" borderId="0" xfId="4" applyFont="1" applyFill="1" applyBorder="1"/>
    <xf numFmtId="165" fontId="11" fillId="2" borderId="36" xfId="4" applyNumberFormat="1" applyFont="1" applyFill="1" applyBorder="1" applyAlignment="1">
      <alignment horizontal="right"/>
    </xf>
    <xf numFmtId="0" fontId="17" fillId="2" borderId="37" xfId="4" applyFont="1" applyFill="1" applyBorder="1"/>
    <xf numFmtId="0" fontId="10" fillId="2" borderId="37" xfId="4" applyFont="1" applyFill="1" applyBorder="1"/>
    <xf numFmtId="0" fontId="10" fillId="2" borderId="38" xfId="4" applyFont="1" applyFill="1" applyBorder="1"/>
    <xf numFmtId="165" fontId="11" fillId="2" borderId="34" xfId="4" applyNumberFormat="1" applyFont="1" applyFill="1" applyBorder="1" applyAlignment="1">
      <alignment horizontal="right"/>
    </xf>
    <xf numFmtId="0" fontId="17" fillId="2" borderId="0" xfId="4" applyFont="1" applyFill="1" applyBorder="1"/>
    <xf numFmtId="0" fontId="10" fillId="2" borderId="0" xfId="4" applyFont="1" applyFill="1" applyBorder="1"/>
    <xf numFmtId="0" fontId="10" fillId="2" borderId="35" xfId="4" applyFont="1" applyFill="1" applyBorder="1"/>
    <xf numFmtId="165" fontId="11" fillId="2" borderId="39" xfId="4" applyNumberFormat="1" applyFont="1" applyFill="1" applyBorder="1" applyAlignment="1">
      <alignment horizontal="right"/>
    </xf>
    <xf numFmtId="0" fontId="17" fillId="2" borderId="40" xfId="4" applyFont="1" applyFill="1" applyBorder="1"/>
    <xf numFmtId="0" fontId="10" fillId="2" borderId="40" xfId="4" applyFont="1" applyFill="1" applyBorder="1"/>
    <xf numFmtId="0" fontId="10" fillId="2" borderId="41" xfId="4" applyFont="1" applyFill="1" applyBorder="1"/>
    <xf numFmtId="0" fontId="17" fillId="3" borderId="0" xfId="4" applyFont="1" applyFill="1" applyBorder="1"/>
    <xf numFmtId="0" fontId="7" fillId="4" borderId="0" xfId="3" applyFont="1" applyFill="1"/>
    <xf numFmtId="165" fontId="11" fillId="3" borderId="34" xfId="3" applyNumberFormat="1" applyFont="1" applyFill="1" applyBorder="1" applyAlignment="1">
      <alignment horizontal="right"/>
    </xf>
    <xf numFmtId="0" fontId="23" fillId="3" borderId="0" xfId="3" applyFont="1" applyFill="1" applyBorder="1"/>
    <xf numFmtId="0" fontId="24" fillId="3" borderId="0" xfId="3" applyFont="1" applyFill="1" applyBorder="1"/>
    <xf numFmtId="0" fontId="24" fillId="3" borderId="35" xfId="3" applyFont="1" applyFill="1" applyBorder="1"/>
    <xf numFmtId="0" fontId="15" fillId="3" borderId="0" xfId="3" applyFont="1" applyFill="1" applyBorder="1"/>
    <xf numFmtId="0" fontId="17" fillId="3" borderId="0" xfId="3" applyFont="1" applyFill="1" applyBorder="1"/>
    <xf numFmtId="0" fontId="10" fillId="3" borderId="0" xfId="3" applyFont="1" applyFill="1" applyBorder="1"/>
    <xf numFmtId="0" fontId="10" fillId="3" borderId="35" xfId="3" applyFont="1" applyFill="1" applyBorder="1"/>
    <xf numFmtId="0" fontId="20" fillId="3" borderId="0" xfId="4" applyFont="1" applyFill="1" applyBorder="1"/>
    <xf numFmtId="0" fontId="31" fillId="3" borderId="0" xfId="4" applyFont="1" applyFill="1" applyBorder="1"/>
    <xf numFmtId="165" fontId="11" fillId="3" borderId="34" xfId="4" applyNumberFormat="1" applyFont="1" applyFill="1" applyBorder="1" applyAlignment="1">
      <alignment horizontal="left"/>
    </xf>
    <xf numFmtId="0" fontId="10" fillId="4" borderId="0" xfId="4" applyFont="1" applyFill="1"/>
    <xf numFmtId="0" fontId="42" fillId="0" borderId="0" xfId="0" applyFont="1" applyProtection="1"/>
    <xf numFmtId="0" fontId="43" fillId="2" borderId="0" xfId="4" applyFont="1" applyFill="1" applyBorder="1"/>
    <xf numFmtId="0" fontId="44" fillId="9" borderId="42" xfId="2" applyFont="1" applyFill="1" applyBorder="1"/>
    <xf numFmtId="0" fontId="44" fillId="9" borderId="42" xfId="2" applyFont="1" applyFill="1" applyBorder="1" applyAlignment="1"/>
    <xf numFmtId="0" fontId="44" fillId="10" borderId="42" xfId="2" applyFont="1" applyFill="1" applyBorder="1"/>
    <xf numFmtId="0" fontId="44" fillId="0" borderId="0" xfId="2" applyFont="1" applyFill="1" applyBorder="1"/>
    <xf numFmtId="0" fontId="44" fillId="0" borderId="42" xfId="2" applyFont="1" applyFill="1" applyBorder="1"/>
    <xf numFmtId="14" fontId="44" fillId="11" borderId="42" xfId="2" applyNumberFormat="1" applyFont="1" applyFill="1" applyBorder="1" applyAlignment="1">
      <alignment horizontal="left"/>
    </xf>
    <xf numFmtId="165" fontId="11" fillId="3" borderId="43" xfId="4" applyNumberFormat="1" applyFont="1" applyFill="1" applyBorder="1" applyAlignment="1">
      <alignment horizontal="right"/>
    </xf>
    <xf numFmtId="0" fontId="31" fillId="3" borderId="44" xfId="4" applyFont="1" applyFill="1" applyBorder="1"/>
    <xf numFmtId="0" fontId="15" fillId="3" borderId="44" xfId="4" applyFont="1" applyFill="1" applyBorder="1"/>
    <xf numFmtId="0" fontId="17" fillId="3" borderId="44" xfId="4" applyFont="1" applyFill="1" applyBorder="1"/>
    <xf numFmtId="0" fontId="10" fillId="3" borderId="44" xfId="4" applyFont="1" applyFill="1" applyBorder="1"/>
    <xf numFmtId="0" fontId="10" fillId="3" borderId="45" xfId="4" applyFont="1" applyFill="1" applyBorder="1"/>
    <xf numFmtId="3" fontId="38" fillId="8" borderId="30" xfId="0" applyNumberFormat="1" applyFont="1" applyFill="1" applyBorder="1" applyAlignment="1" applyProtection="1">
      <alignment horizontal="right" vertical="center" wrapText="1"/>
      <protection locked="0"/>
    </xf>
    <xf numFmtId="3" fontId="38" fillId="8" borderId="31" xfId="0" applyNumberFormat="1" applyFont="1" applyFill="1" applyBorder="1" applyAlignment="1" applyProtection="1">
      <alignment horizontal="right" vertical="center" wrapText="1"/>
      <protection locked="0"/>
    </xf>
    <xf numFmtId="3" fontId="38" fillId="8" borderId="33" xfId="0" applyNumberFormat="1" applyFont="1" applyFill="1" applyBorder="1" applyAlignment="1" applyProtection="1">
      <alignment horizontal="right" vertical="center" wrapText="1"/>
      <protection locked="0"/>
    </xf>
    <xf numFmtId="0" fontId="45" fillId="6" borderId="42" xfId="0" applyFont="1" applyFill="1" applyBorder="1" applyAlignment="1" applyProtection="1">
      <alignment horizontal="right"/>
      <protection locked="0"/>
    </xf>
    <xf numFmtId="0" fontId="45" fillId="6" borderId="42" xfId="0" applyNumberFormat="1" applyFont="1" applyFill="1" applyBorder="1" applyAlignment="1" applyProtection="1">
      <alignment horizontal="right" wrapText="1"/>
      <protection locked="0"/>
    </xf>
    <xf numFmtId="14" fontId="45" fillId="6" borderId="42" xfId="0" applyNumberFormat="1" applyFont="1" applyFill="1" applyBorder="1" applyAlignment="1" applyProtection="1">
      <alignment horizontal="right"/>
      <protection locked="0"/>
    </xf>
    <xf numFmtId="3" fontId="38" fillId="8" borderId="6" xfId="0" applyNumberFormat="1" applyFont="1" applyFill="1" applyBorder="1" applyAlignment="1" applyProtection="1">
      <alignment horizontal="right" vertical="center" wrapText="1"/>
      <protection locked="0"/>
    </xf>
    <xf numFmtId="3" fontId="38" fillId="8" borderId="7" xfId="0" applyNumberFormat="1" applyFont="1" applyFill="1" applyBorder="1" applyAlignment="1" applyProtection="1">
      <alignment horizontal="right" vertical="center" wrapText="1"/>
      <protection locked="0"/>
    </xf>
    <xf numFmtId="3" fontId="38" fillId="8" borderId="8" xfId="0" applyNumberFormat="1" applyFont="1" applyFill="1" applyBorder="1" applyAlignment="1" applyProtection="1">
      <alignment horizontal="right" vertical="center" wrapText="1"/>
      <protection locked="0"/>
    </xf>
    <xf numFmtId="0" fontId="38" fillId="0" borderId="0" xfId="0" applyFont="1" applyAlignment="1" applyProtection="1">
      <alignment horizontal="centerContinuous"/>
    </xf>
    <xf numFmtId="0" fontId="46" fillId="0" borderId="0" xfId="0" applyFont="1" applyAlignment="1" applyProtection="1">
      <alignment horizontal="centerContinuous"/>
    </xf>
    <xf numFmtId="164" fontId="38" fillId="0" borderId="10" xfId="0" applyNumberFormat="1" applyFont="1" applyBorder="1" applyAlignment="1" applyProtection="1">
      <alignment horizontal="right" vertical="center" wrapText="1"/>
    </xf>
    <xf numFmtId="164" fontId="38" fillId="0" borderId="11" xfId="0" applyNumberFormat="1" applyFont="1" applyBorder="1" applyAlignment="1" applyProtection="1">
      <alignment horizontal="right" vertical="center" wrapText="1"/>
    </xf>
    <xf numFmtId="0" fontId="9" fillId="5" borderId="46" xfId="3" applyFont="1" applyFill="1" applyBorder="1" applyAlignment="1">
      <alignment horizontal="center" wrapText="1"/>
    </xf>
    <xf numFmtId="0" fontId="9" fillId="5" borderId="47" xfId="3" applyFont="1" applyFill="1" applyBorder="1" applyAlignment="1">
      <alignment horizontal="center" wrapText="1"/>
    </xf>
    <xf numFmtId="0" fontId="9" fillId="5" borderId="48" xfId="3" applyFont="1" applyFill="1" applyBorder="1" applyAlignment="1">
      <alignment horizontal="center" wrapText="1"/>
    </xf>
    <xf numFmtId="0" fontId="9" fillId="5" borderId="34" xfId="3" applyFont="1" applyFill="1" applyBorder="1" applyAlignment="1">
      <alignment horizontal="center" wrapText="1"/>
    </xf>
    <xf numFmtId="0" fontId="9" fillId="5" borderId="0" xfId="3" applyFont="1" applyFill="1" applyBorder="1" applyAlignment="1">
      <alignment horizontal="center" wrapText="1"/>
    </xf>
    <xf numFmtId="0" fontId="9" fillId="5" borderId="35" xfId="3" applyFont="1" applyFill="1" applyBorder="1" applyAlignment="1">
      <alignment horizontal="center" wrapText="1"/>
    </xf>
    <xf numFmtId="0" fontId="38" fillId="7" borderId="49" xfId="0" applyFont="1" applyFill="1" applyBorder="1" applyAlignment="1" applyProtection="1">
      <alignment horizontal="center" vertical="center" wrapText="1"/>
    </xf>
    <xf numFmtId="0" fontId="38" fillId="7" borderId="50" xfId="0" applyFont="1" applyFill="1" applyBorder="1" applyAlignment="1" applyProtection="1">
      <alignment horizontal="center" vertical="center" wrapText="1"/>
    </xf>
    <xf numFmtId="0" fontId="38" fillId="6" borderId="49" xfId="0" applyFont="1" applyFill="1" applyBorder="1" applyAlignment="1" applyProtection="1">
      <alignment horizontal="center" vertical="center" wrapText="1"/>
    </xf>
    <xf numFmtId="0" fontId="38" fillId="6" borderId="50" xfId="0" applyFont="1" applyFill="1" applyBorder="1" applyAlignment="1" applyProtection="1">
      <alignment horizontal="center" vertical="center" wrapText="1"/>
    </xf>
    <xf numFmtId="0" fontId="38" fillId="6" borderId="51" xfId="0" applyFont="1" applyFill="1" applyBorder="1" applyAlignment="1" applyProtection="1">
      <alignment horizontal="center" vertical="center" wrapText="1"/>
    </xf>
    <xf numFmtId="0" fontId="38" fillId="6" borderId="52" xfId="0" applyFont="1" applyFill="1" applyBorder="1" applyAlignment="1" applyProtection="1">
      <alignment horizontal="center" vertical="center" wrapText="1"/>
    </xf>
    <xf numFmtId="0" fontId="38" fillId="7" borderId="51" xfId="0" applyFont="1" applyFill="1" applyBorder="1" applyAlignment="1" applyProtection="1">
      <alignment horizontal="center" vertical="center" wrapText="1"/>
    </xf>
    <xf numFmtId="0" fontId="38" fillId="7" borderId="52" xfId="0" applyFont="1" applyFill="1" applyBorder="1" applyAlignment="1" applyProtection="1">
      <alignment horizontal="center" vertical="center" wrapText="1"/>
    </xf>
  </cellXfs>
  <cellStyles count="5">
    <cellStyle name="Normal 2" xfId="1"/>
    <cellStyle name="Normal 3 2" xfId="2"/>
    <cellStyle name="Normal_BALANCE-09-2003-MAKET" xfId="3"/>
    <cellStyle name="Normal_Spravka-&amp;-69-05-2011-MAKET-entity" xfId="4"/>
    <cellStyle name="Нормален" xfId="0" builtinId="0"/>
  </cellStyles>
  <dxfs count="1">
    <dxf>
      <font>
        <b/>
        <i val="0"/>
        <color auto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"/>
  <sheetViews>
    <sheetView topLeftCell="B13" workbookViewId="0">
      <selection activeCell="D47" sqref="D47"/>
    </sheetView>
  </sheetViews>
  <sheetFormatPr defaultRowHeight="15.75"/>
  <cols>
    <col min="1" max="1" width="0.7109375" style="87" hidden="1" customWidth="1"/>
    <col min="2" max="2" width="1.5703125" style="123" customWidth="1"/>
    <col min="3" max="3" width="4.140625" style="123" customWidth="1"/>
    <col min="4" max="4" width="5.28515625" style="123" customWidth="1"/>
    <col min="5" max="5" width="9.140625" style="123"/>
    <col min="6" max="6" width="10" style="123" customWidth="1"/>
    <col min="7" max="7" width="10.140625" style="123" customWidth="1"/>
    <col min="8" max="8" width="12.140625" style="123" customWidth="1"/>
    <col min="9" max="9" width="10.5703125" style="123" customWidth="1"/>
    <col min="10" max="10" width="24.140625" style="123" customWidth="1"/>
    <col min="11" max="11" width="23.28515625" style="123" customWidth="1"/>
    <col min="12" max="12" width="29" style="123" customWidth="1"/>
    <col min="13" max="16384" width="9.140625" style="87"/>
  </cols>
  <sheetData>
    <row r="1" spans="1:57" s="80" customFormat="1" ht="9.75" customHeight="1" thickBot="1">
      <c r="A1" s="80" t="s">
        <v>338</v>
      </c>
      <c r="B1" s="81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  <c r="O1" s="84"/>
      <c r="P1" s="85"/>
      <c r="Q1" s="85"/>
      <c r="R1" s="85"/>
      <c r="S1" s="85"/>
      <c r="T1" s="85"/>
      <c r="U1" s="85"/>
      <c r="V1" s="83"/>
      <c r="W1" s="85"/>
      <c r="X1" s="85"/>
      <c r="Y1" s="85"/>
      <c r="Z1" s="85"/>
      <c r="AA1" s="85"/>
      <c r="AB1" s="85"/>
      <c r="AC1" s="83"/>
      <c r="AD1" s="85"/>
      <c r="AE1" s="85"/>
      <c r="AF1" s="85"/>
      <c r="AG1" s="85"/>
      <c r="AH1" s="85"/>
      <c r="AI1" s="85"/>
      <c r="AK1" s="86"/>
      <c r="AL1" s="85"/>
      <c r="AM1" s="85"/>
      <c r="AN1" s="85"/>
      <c r="AO1" s="85"/>
      <c r="AP1" s="85"/>
      <c r="AQ1" s="85"/>
      <c r="AR1" s="83"/>
      <c r="AS1" s="85"/>
      <c r="AT1" s="85"/>
      <c r="AU1" s="85"/>
      <c r="AV1" s="85"/>
      <c r="AW1" s="85"/>
      <c r="AX1" s="85"/>
      <c r="AY1" s="83"/>
      <c r="AZ1" s="85"/>
      <c r="BA1" s="85"/>
      <c r="BB1" s="85"/>
      <c r="BC1" s="85"/>
      <c r="BD1" s="85"/>
      <c r="BE1" s="85"/>
    </row>
    <row r="2" spans="1:57" ht="34.5" customHeight="1">
      <c r="B2" s="81"/>
      <c r="C2" s="151" t="s">
        <v>364</v>
      </c>
      <c r="D2" s="152"/>
      <c r="E2" s="152"/>
      <c r="F2" s="152"/>
      <c r="G2" s="152"/>
      <c r="H2" s="152"/>
      <c r="I2" s="152"/>
      <c r="J2" s="152"/>
      <c r="K2" s="152"/>
      <c r="L2" s="153"/>
    </row>
    <row r="3" spans="1:57" ht="15" customHeight="1">
      <c r="B3" s="81"/>
      <c r="C3" s="154"/>
      <c r="D3" s="155"/>
      <c r="E3" s="155"/>
      <c r="F3" s="155"/>
      <c r="G3" s="155"/>
      <c r="H3" s="155"/>
      <c r="I3" s="155"/>
      <c r="J3" s="155"/>
      <c r="K3" s="155"/>
      <c r="L3" s="156"/>
    </row>
    <row r="4" spans="1:57" ht="18" customHeight="1">
      <c r="B4" s="81"/>
      <c r="C4" s="88"/>
      <c r="D4" s="89"/>
      <c r="E4" s="89"/>
      <c r="F4" s="89"/>
      <c r="G4" s="89"/>
      <c r="H4" s="89"/>
      <c r="I4" s="89"/>
      <c r="J4" s="89"/>
      <c r="K4" s="89"/>
      <c r="L4" s="90"/>
    </row>
    <row r="5" spans="1:57" ht="18" customHeight="1">
      <c r="B5" s="81"/>
      <c r="C5" s="91" t="s">
        <v>339</v>
      </c>
      <c r="D5" s="92" t="s">
        <v>340</v>
      </c>
      <c r="E5" s="93"/>
      <c r="F5" s="94"/>
      <c r="G5" s="95"/>
      <c r="H5" s="95"/>
      <c r="I5" s="95"/>
      <c r="J5" s="95"/>
      <c r="K5" s="95"/>
      <c r="L5" s="96"/>
    </row>
    <row r="6" spans="1:57" ht="5.25" customHeight="1">
      <c r="B6" s="81"/>
      <c r="C6" s="91"/>
      <c r="D6" s="97"/>
      <c r="E6" s="89"/>
      <c r="F6" s="95"/>
      <c r="G6" s="95"/>
      <c r="H6" s="95"/>
      <c r="I6" s="95"/>
      <c r="J6" s="95"/>
      <c r="K6" s="95"/>
      <c r="L6" s="96"/>
    </row>
    <row r="7" spans="1:57">
      <c r="B7" s="81"/>
      <c r="C7" s="91">
        <v>1</v>
      </c>
      <c r="D7" s="95" t="s">
        <v>359</v>
      </c>
      <c r="E7" s="95"/>
      <c r="F7" s="95"/>
      <c r="G7" s="95"/>
      <c r="H7" s="95"/>
      <c r="I7" s="95"/>
      <c r="J7" s="95"/>
      <c r="K7" s="95"/>
      <c r="L7" s="96"/>
    </row>
    <row r="8" spans="1:57">
      <c r="B8" s="81"/>
      <c r="C8" s="91"/>
      <c r="D8" s="95" t="s">
        <v>350</v>
      </c>
      <c r="E8" s="95"/>
      <c r="F8" s="95"/>
      <c r="G8" s="95"/>
      <c r="H8" s="95"/>
      <c r="I8" s="95"/>
      <c r="J8" s="95"/>
      <c r="K8" s="95"/>
      <c r="L8" s="96"/>
    </row>
    <row r="9" spans="1:57">
      <c r="B9" s="81"/>
      <c r="C9" s="98"/>
      <c r="D9" s="99" t="s">
        <v>376</v>
      </c>
      <c r="E9" s="100"/>
      <c r="F9" s="100"/>
      <c r="G9" s="100"/>
      <c r="H9" s="100"/>
      <c r="I9" s="100"/>
      <c r="J9" s="100"/>
      <c r="K9" s="100"/>
      <c r="L9" s="101"/>
    </row>
    <row r="10" spans="1:57">
      <c r="B10" s="81"/>
      <c r="C10" s="102"/>
      <c r="D10" s="103" t="s">
        <v>377</v>
      </c>
      <c r="E10" s="104"/>
      <c r="F10" s="104"/>
      <c r="G10" s="104"/>
      <c r="H10" s="104"/>
      <c r="I10" s="104"/>
      <c r="J10" s="104"/>
      <c r="K10" s="104"/>
      <c r="L10" s="105"/>
    </row>
    <row r="11" spans="1:57">
      <c r="B11" s="81"/>
      <c r="C11" s="102"/>
      <c r="D11" s="125" t="s">
        <v>355</v>
      </c>
      <c r="E11" s="104"/>
      <c r="F11" s="104"/>
      <c r="G11" s="104"/>
      <c r="H11" s="104"/>
      <c r="I11" s="104"/>
      <c r="J11" s="104"/>
      <c r="K11" s="104"/>
      <c r="L11" s="105"/>
    </row>
    <row r="12" spans="1:57">
      <c r="B12" s="81"/>
      <c r="C12" s="106"/>
      <c r="D12" s="107" t="s">
        <v>354</v>
      </c>
      <c r="E12" s="108"/>
      <c r="F12" s="108"/>
      <c r="G12" s="108"/>
      <c r="H12" s="108"/>
      <c r="I12" s="108"/>
      <c r="J12" s="108"/>
      <c r="K12" s="108"/>
      <c r="L12" s="109"/>
    </row>
    <row r="13" spans="1:57">
      <c r="B13" s="81"/>
      <c r="C13" s="91"/>
      <c r="D13" s="110"/>
      <c r="E13" s="89"/>
      <c r="F13" s="89"/>
      <c r="G13" s="89"/>
      <c r="H13" s="89"/>
      <c r="I13" s="89"/>
      <c r="J13" s="89"/>
      <c r="K13" s="89"/>
      <c r="L13" s="90"/>
    </row>
    <row r="14" spans="1:57">
      <c r="B14" s="81"/>
      <c r="C14" s="91">
        <v>2</v>
      </c>
      <c r="D14" s="95" t="s">
        <v>349</v>
      </c>
      <c r="E14" s="95"/>
      <c r="F14" s="95"/>
      <c r="G14" s="95"/>
      <c r="H14" s="95"/>
      <c r="I14" s="95"/>
      <c r="J14" s="95"/>
      <c r="K14" s="95"/>
      <c r="L14" s="96"/>
    </row>
    <row r="15" spans="1:57">
      <c r="B15" s="81"/>
      <c r="C15" s="91"/>
      <c r="D15" s="95"/>
      <c r="E15" s="95"/>
      <c r="F15" s="95"/>
      <c r="G15" s="95"/>
      <c r="H15" s="95"/>
      <c r="I15" s="95"/>
      <c r="J15" s="95"/>
      <c r="K15" s="95"/>
      <c r="L15" s="96"/>
    </row>
    <row r="16" spans="1:57" s="111" customFormat="1">
      <c r="B16" s="81"/>
      <c r="C16" s="112">
        <v>3</v>
      </c>
      <c r="D16" s="113" t="s">
        <v>341</v>
      </c>
      <c r="E16" s="114"/>
      <c r="F16" s="114"/>
      <c r="G16" s="114"/>
      <c r="H16" s="114"/>
      <c r="I16" s="114"/>
      <c r="J16" s="114"/>
      <c r="K16" s="114"/>
      <c r="L16" s="115"/>
    </row>
    <row r="17" spans="2:12" s="111" customFormat="1">
      <c r="B17" s="81"/>
      <c r="C17" s="112">
        <v>4</v>
      </c>
      <c r="D17" s="113" t="s">
        <v>342</v>
      </c>
      <c r="E17" s="114"/>
      <c r="F17" s="114"/>
      <c r="G17" s="114"/>
      <c r="H17" s="114"/>
      <c r="I17" s="114"/>
      <c r="J17" s="114"/>
      <c r="K17" s="114"/>
      <c r="L17" s="115"/>
    </row>
    <row r="18" spans="2:12" s="111" customFormat="1">
      <c r="B18" s="81"/>
      <c r="C18" s="112">
        <v>5</v>
      </c>
      <c r="D18" s="113" t="s">
        <v>343</v>
      </c>
      <c r="E18" s="114"/>
      <c r="F18" s="114"/>
      <c r="G18" s="114"/>
      <c r="H18" s="114"/>
      <c r="I18" s="114"/>
      <c r="J18" s="114"/>
      <c r="K18" s="114"/>
      <c r="L18" s="115"/>
    </row>
    <row r="19" spans="2:12" s="111" customFormat="1">
      <c r="B19" s="81"/>
      <c r="C19" s="112">
        <v>6</v>
      </c>
      <c r="D19" s="113" t="s">
        <v>344</v>
      </c>
      <c r="E19" s="114"/>
      <c r="F19" s="114"/>
      <c r="G19" s="114"/>
      <c r="H19" s="114"/>
      <c r="I19" s="114"/>
      <c r="J19" s="114"/>
      <c r="K19" s="114"/>
      <c r="L19" s="115"/>
    </row>
    <row r="20" spans="2:12" s="111" customFormat="1">
      <c r="B20" s="81"/>
      <c r="C20" s="112"/>
      <c r="D20" s="113"/>
      <c r="E20" s="114"/>
      <c r="F20" s="114"/>
      <c r="G20" s="114"/>
      <c r="H20" s="114"/>
      <c r="I20" s="114"/>
      <c r="J20" s="114"/>
      <c r="K20" s="114"/>
      <c r="L20" s="115"/>
    </row>
    <row r="21" spans="2:12" s="111" customFormat="1">
      <c r="B21" s="81"/>
      <c r="C21" s="112">
        <v>7</v>
      </c>
      <c r="D21" s="116" t="s">
        <v>351</v>
      </c>
      <c r="E21" s="117"/>
      <c r="F21" s="117"/>
      <c r="G21" s="117"/>
      <c r="H21" s="117"/>
      <c r="I21" s="117"/>
      <c r="J21" s="117"/>
      <c r="K21" s="118"/>
      <c r="L21" s="119"/>
    </row>
    <row r="22" spans="2:12" s="111" customFormat="1">
      <c r="B22" s="81"/>
      <c r="C22" s="112"/>
      <c r="D22" s="116" t="s">
        <v>345</v>
      </c>
      <c r="E22" s="117"/>
      <c r="F22" s="117"/>
      <c r="G22" s="117"/>
      <c r="H22" s="117"/>
      <c r="I22" s="117"/>
      <c r="J22" s="117"/>
      <c r="K22" s="118"/>
      <c r="L22" s="119"/>
    </row>
    <row r="23" spans="2:12" s="111" customFormat="1">
      <c r="B23" s="81"/>
      <c r="C23" s="112"/>
      <c r="D23" s="116"/>
      <c r="E23" s="117"/>
      <c r="F23" s="117"/>
      <c r="G23" s="117"/>
      <c r="H23" s="117"/>
      <c r="I23" s="117"/>
      <c r="J23" s="117"/>
      <c r="K23" s="118"/>
      <c r="L23" s="119"/>
    </row>
    <row r="24" spans="2:12">
      <c r="B24" s="81"/>
      <c r="C24" s="91">
        <v>8</v>
      </c>
      <c r="D24" s="95" t="s">
        <v>372</v>
      </c>
      <c r="E24" s="110"/>
      <c r="F24" s="110"/>
      <c r="G24" s="110"/>
      <c r="H24" s="110"/>
      <c r="I24" s="110"/>
      <c r="J24" s="110"/>
      <c r="K24" s="89"/>
      <c r="L24" s="90"/>
    </row>
    <row r="25" spans="2:12">
      <c r="B25" s="81"/>
      <c r="C25" s="91"/>
      <c r="D25" s="95"/>
      <c r="E25" s="110"/>
      <c r="F25" s="110"/>
      <c r="G25" s="110"/>
      <c r="H25" s="110"/>
      <c r="I25" s="110"/>
      <c r="J25" s="110"/>
      <c r="K25" s="89"/>
      <c r="L25" s="90"/>
    </row>
    <row r="26" spans="2:12">
      <c r="B26" s="81"/>
      <c r="C26" s="91">
        <v>9</v>
      </c>
      <c r="D26" s="120" t="s">
        <v>346</v>
      </c>
      <c r="E26" s="95"/>
      <c r="F26" s="95"/>
      <c r="G26" s="95"/>
      <c r="H26" s="110"/>
      <c r="I26" s="110"/>
      <c r="J26" s="110"/>
      <c r="K26" s="89"/>
      <c r="L26" s="90"/>
    </row>
    <row r="27" spans="2:12">
      <c r="B27" s="81"/>
      <c r="C27" s="91"/>
      <c r="D27" s="120" t="s">
        <v>347</v>
      </c>
      <c r="E27" s="95"/>
      <c r="F27" s="95"/>
      <c r="G27" s="95"/>
      <c r="H27" s="110"/>
      <c r="I27" s="110"/>
      <c r="J27" s="110"/>
      <c r="K27" s="89"/>
      <c r="L27" s="90"/>
    </row>
    <row r="28" spans="2:12">
      <c r="B28" s="81"/>
      <c r="C28" s="91"/>
      <c r="D28" s="120"/>
      <c r="E28" s="95"/>
      <c r="F28" s="95"/>
      <c r="G28" s="95"/>
      <c r="H28" s="110"/>
      <c r="I28" s="110"/>
      <c r="J28" s="110"/>
      <c r="K28" s="89"/>
      <c r="L28" s="90"/>
    </row>
    <row r="29" spans="2:12">
      <c r="B29" s="81"/>
      <c r="C29" s="91">
        <v>10</v>
      </c>
      <c r="D29" s="120" t="s">
        <v>378</v>
      </c>
      <c r="E29" s="95"/>
      <c r="F29" s="95"/>
      <c r="G29" s="95"/>
      <c r="H29" s="110"/>
      <c r="I29" s="110"/>
      <c r="J29" s="110"/>
      <c r="K29" s="89"/>
      <c r="L29" s="90"/>
    </row>
    <row r="30" spans="2:12">
      <c r="B30" s="81"/>
      <c r="C30" s="91"/>
      <c r="D30" s="120" t="s">
        <v>361</v>
      </c>
      <c r="E30" s="95"/>
      <c r="F30" s="95"/>
      <c r="G30" s="95"/>
      <c r="H30" s="110"/>
      <c r="I30" s="110"/>
      <c r="J30" s="110"/>
      <c r="K30" s="89"/>
      <c r="L30" s="90"/>
    </row>
    <row r="31" spans="2:12">
      <c r="B31" s="81"/>
      <c r="C31" s="91"/>
      <c r="D31" s="121" t="s">
        <v>362</v>
      </c>
      <c r="E31" s="95"/>
      <c r="F31" s="95"/>
      <c r="G31" s="95"/>
      <c r="H31" s="110"/>
      <c r="I31" s="110"/>
      <c r="J31" s="110"/>
      <c r="K31" s="89"/>
      <c r="L31" s="90"/>
    </row>
    <row r="32" spans="2:12">
      <c r="B32" s="81"/>
      <c r="C32" s="91"/>
      <c r="D32" s="121"/>
      <c r="E32" s="95"/>
      <c r="F32" s="95"/>
      <c r="G32" s="95"/>
      <c r="H32" s="110"/>
      <c r="I32" s="110"/>
      <c r="J32" s="110"/>
      <c r="K32" s="89"/>
      <c r="L32" s="90"/>
    </row>
    <row r="33" spans="2:12">
      <c r="B33" s="81"/>
      <c r="C33" s="122" t="s">
        <v>348</v>
      </c>
      <c r="D33" s="121" t="s">
        <v>353</v>
      </c>
      <c r="E33" s="95"/>
      <c r="F33" s="95"/>
      <c r="G33" s="95"/>
      <c r="H33" s="110"/>
      <c r="I33" s="110"/>
      <c r="J33" s="110"/>
      <c r="K33" s="89"/>
      <c r="L33" s="90"/>
    </row>
    <row r="34" spans="2:12">
      <c r="B34" s="81"/>
      <c r="C34" s="91"/>
      <c r="D34" s="121" t="s">
        <v>368</v>
      </c>
      <c r="E34" s="95"/>
      <c r="F34" s="95"/>
      <c r="G34" s="95"/>
      <c r="H34" s="110"/>
      <c r="I34" s="110"/>
      <c r="J34" s="110"/>
      <c r="K34" s="89"/>
      <c r="L34" s="90"/>
    </row>
    <row r="35" spans="2:12">
      <c r="B35" s="81"/>
      <c r="C35" s="91"/>
      <c r="D35" s="121"/>
      <c r="E35" s="95"/>
      <c r="F35" s="95"/>
      <c r="G35" s="95"/>
      <c r="H35" s="110"/>
      <c r="I35" s="110"/>
      <c r="J35" s="110"/>
      <c r="K35" s="89"/>
      <c r="L35" s="90"/>
    </row>
    <row r="36" spans="2:12" ht="15" customHeight="1">
      <c r="B36" s="81"/>
      <c r="C36" s="91">
        <v>12</v>
      </c>
      <c r="D36" s="121" t="s">
        <v>356</v>
      </c>
      <c r="E36" s="95"/>
      <c r="F36" s="95"/>
      <c r="G36" s="95"/>
      <c r="H36" s="110"/>
      <c r="I36" s="110"/>
      <c r="J36" s="110"/>
      <c r="K36" s="89"/>
      <c r="L36" s="90"/>
    </row>
    <row r="37" spans="2:12">
      <c r="B37" s="81"/>
      <c r="C37" s="91"/>
      <c r="D37" s="121" t="s">
        <v>369</v>
      </c>
      <c r="E37" s="95"/>
      <c r="F37" s="95"/>
      <c r="G37" s="95"/>
      <c r="H37" s="110"/>
      <c r="I37" s="110"/>
      <c r="J37" s="110"/>
      <c r="K37" s="89"/>
      <c r="L37" s="90"/>
    </row>
    <row r="38" spans="2:12">
      <c r="B38" s="81"/>
      <c r="C38" s="91"/>
      <c r="D38" s="121" t="s">
        <v>363</v>
      </c>
      <c r="E38" s="95"/>
      <c r="F38" s="95"/>
      <c r="G38" s="95"/>
      <c r="H38" s="110"/>
      <c r="I38" s="110"/>
      <c r="J38" s="110"/>
      <c r="K38" s="89"/>
      <c r="L38" s="90"/>
    </row>
    <row r="39" spans="2:12">
      <c r="B39" s="81"/>
      <c r="C39" s="91"/>
      <c r="D39" s="121"/>
      <c r="E39" s="95"/>
      <c r="F39" s="95"/>
      <c r="G39" s="95"/>
      <c r="H39" s="110"/>
      <c r="I39" s="110"/>
      <c r="J39" s="110"/>
      <c r="K39" s="89"/>
      <c r="L39" s="90"/>
    </row>
    <row r="40" spans="2:12" ht="15" customHeight="1">
      <c r="B40" s="81"/>
      <c r="C40" s="91">
        <v>13</v>
      </c>
      <c r="D40" s="121" t="s">
        <v>375</v>
      </c>
      <c r="E40" s="95"/>
      <c r="F40" s="95"/>
      <c r="G40" s="95"/>
      <c r="H40" s="110"/>
      <c r="I40" s="110"/>
      <c r="J40" s="110"/>
      <c r="K40" s="89"/>
      <c r="L40" s="90"/>
    </row>
    <row r="41" spans="2:12">
      <c r="B41" s="81"/>
      <c r="C41" s="91"/>
      <c r="D41" s="121" t="s">
        <v>370</v>
      </c>
      <c r="E41" s="95"/>
      <c r="F41" s="95"/>
      <c r="G41" s="95"/>
      <c r="H41" s="110"/>
      <c r="I41" s="110"/>
      <c r="J41" s="110"/>
      <c r="K41" s="89"/>
      <c r="L41" s="90"/>
    </row>
    <row r="42" spans="2:12">
      <c r="B42" s="81"/>
      <c r="C42" s="91"/>
      <c r="D42" s="121"/>
      <c r="E42" s="95"/>
      <c r="F42" s="95"/>
      <c r="G42" s="95"/>
      <c r="H42" s="110"/>
      <c r="I42" s="110"/>
      <c r="J42" s="110"/>
      <c r="K42" s="89"/>
      <c r="L42" s="90"/>
    </row>
    <row r="43" spans="2:12" ht="16.5" thickBot="1">
      <c r="B43" s="81"/>
      <c r="C43" s="132"/>
      <c r="D43" s="133"/>
      <c r="E43" s="134"/>
      <c r="F43" s="134"/>
      <c r="G43" s="134"/>
      <c r="H43" s="135"/>
      <c r="I43" s="135"/>
      <c r="J43" s="135"/>
      <c r="K43" s="136"/>
      <c r="L43" s="137"/>
    </row>
    <row r="44" spans="2:12" ht="7.5" customHeight="1"/>
  </sheetData>
  <sheetProtection password="DCF3" sheet="1" objects="1" scenarios="1"/>
  <mergeCells count="1">
    <mergeCell ref="C2:L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0"/>
  <sheetViews>
    <sheetView showGridLines="0" tabSelected="1" view="pageBreakPreview" topLeftCell="B16" zoomScale="60" zoomScaleNormal="86" workbookViewId="0">
      <selection activeCell="C55" sqref="C55"/>
    </sheetView>
  </sheetViews>
  <sheetFormatPr defaultColWidth="8.85546875" defaultRowHeight="15.75"/>
  <cols>
    <col min="1" max="1" width="13.5703125" style="1" hidden="1" customWidth="1"/>
    <col min="2" max="2" width="54.7109375" style="1" customWidth="1"/>
    <col min="3" max="8" width="20.7109375" style="1" customWidth="1"/>
    <col min="9" max="10" width="18.5703125" style="1" customWidth="1"/>
    <col min="11" max="16384" width="8.85546875" style="1"/>
  </cols>
  <sheetData>
    <row r="2" spans="1:11" ht="18.75">
      <c r="A2" s="2"/>
      <c r="B2" s="3" t="s">
        <v>1</v>
      </c>
      <c r="C2" s="141">
        <v>6905</v>
      </c>
      <c r="E2" s="148" t="s">
        <v>373</v>
      </c>
      <c r="F2" s="147"/>
      <c r="G2" s="147"/>
      <c r="H2" s="147"/>
      <c r="I2" s="147"/>
      <c r="J2" s="147"/>
    </row>
    <row r="3" spans="1:11" ht="18.75">
      <c r="A3" s="2"/>
      <c r="B3" s="3" t="s">
        <v>0</v>
      </c>
      <c r="C3" s="142" t="str">
        <f>+IFERROR(VLOOKUP(C2,obshtini_BG,2,0),"")</f>
        <v>Силистра</v>
      </c>
      <c r="E3" s="148" t="s">
        <v>374</v>
      </c>
      <c r="F3" s="147"/>
      <c r="G3" s="147"/>
      <c r="H3" s="147"/>
      <c r="I3" s="147"/>
      <c r="J3" s="147"/>
    </row>
    <row r="4" spans="1:11" ht="47.25">
      <c r="B4" s="4" t="s">
        <v>379</v>
      </c>
      <c r="C4" s="143">
        <v>44926</v>
      </c>
    </row>
    <row r="5" spans="1:11">
      <c r="J5" s="6" t="s">
        <v>2</v>
      </c>
    </row>
    <row r="6" spans="1:11" ht="16.5" thickBot="1">
      <c r="C6" s="5" t="str">
        <f>+IF(AND(C36=0,C37=0),"","НЕРАВНЕНИЕ!")</f>
        <v/>
      </c>
      <c r="D6" s="5" t="str">
        <f>+IF(AND(D36=0,D37=0),"","НЕРАВНЕНИЕ!")</f>
        <v/>
      </c>
      <c r="E6" s="5" t="str">
        <f>+IF(AND(E36=0,E37=0),"","НЕРАВНЕНИЕ!")</f>
        <v/>
      </c>
      <c r="F6" s="5" t="str">
        <f>+IF(AND(F36=0,F37=0),"","НЕРАВНЕНИЕ!")</f>
        <v/>
      </c>
      <c r="I6" s="5" t="str">
        <f>+IF(AND(I36=0,I37=0),"","НЕРАВНЕНИЕ!")</f>
        <v/>
      </c>
      <c r="J6" s="5" t="str">
        <f>+IF(AND(J36=0,J37=0),"","НЕРАВНЕНИЕ!")</f>
        <v/>
      </c>
    </row>
    <row r="7" spans="1:11">
      <c r="B7" s="161" t="s">
        <v>381</v>
      </c>
      <c r="C7" s="159" t="s">
        <v>3</v>
      </c>
      <c r="D7" s="7" t="s">
        <v>4</v>
      </c>
      <c r="E7" s="159" t="s">
        <v>5</v>
      </c>
      <c r="F7" s="8" t="s">
        <v>4</v>
      </c>
      <c r="G7" s="159" t="s">
        <v>301</v>
      </c>
      <c r="H7" s="8" t="s">
        <v>4</v>
      </c>
      <c r="I7" s="159" t="s">
        <v>6</v>
      </c>
      <c r="J7" s="7" t="s">
        <v>4</v>
      </c>
    </row>
    <row r="8" spans="1:11" ht="32.25" thickBot="1">
      <c r="B8" s="162"/>
      <c r="C8" s="160"/>
      <c r="D8" s="9" t="s">
        <v>7</v>
      </c>
      <c r="E8" s="160"/>
      <c r="F8" s="10" t="s">
        <v>7</v>
      </c>
      <c r="G8" s="160"/>
      <c r="H8" s="10" t="s">
        <v>7</v>
      </c>
      <c r="I8" s="160"/>
      <c r="J8" s="9" t="s">
        <v>7</v>
      </c>
    </row>
    <row r="9" spans="1:11" ht="32.25" thickBot="1">
      <c r="A9" s="1">
        <v>999</v>
      </c>
      <c r="B9" s="77" t="s">
        <v>380</v>
      </c>
      <c r="C9" s="138">
        <v>6067912</v>
      </c>
      <c r="D9" s="139"/>
      <c r="E9" s="138">
        <v>6931986</v>
      </c>
      <c r="F9" s="140"/>
      <c r="G9" s="78">
        <v>0</v>
      </c>
      <c r="H9" s="79">
        <v>0</v>
      </c>
      <c r="I9" s="43">
        <f>+C9+E9</f>
        <v>12999898</v>
      </c>
      <c r="J9" s="44">
        <f>+D9+F9</f>
        <v>0</v>
      </c>
      <c r="K9" s="124" t="s">
        <v>352</v>
      </c>
    </row>
    <row r="10" spans="1:11">
      <c r="A10" s="1">
        <v>1000</v>
      </c>
      <c r="B10" s="11" t="s">
        <v>8</v>
      </c>
      <c r="C10" s="12">
        <f>+C11+C13</f>
        <v>75134</v>
      </c>
      <c r="D10" s="13">
        <f>+D11+D13</f>
        <v>0</v>
      </c>
      <c r="E10" s="12">
        <f>+E11+E13</f>
        <v>3772602</v>
      </c>
      <c r="F10" s="14">
        <f>+F11+F13</f>
        <v>0</v>
      </c>
      <c r="G10" s="72">
        <v>0</v>
      </c>
      <c r="H10" s="73">
        <v>0</v>
      </c>
      <c r="I10" s="12">
        <f t="shared" ref="I10:I34" si="0">+C10+E10</f>
        <v>3847736</v>
      </c>
      <c r="J10" s="13">
        <f t="shared" ref="J10:J34" si="1">+D10+F10</f>
        <v>0</v>
      </c>
    </row>
    <row r="11" spans="1:11">
      <c r="A11" s="1">
        <v>1200</v>
      </c>
      <c r="B11" s="20" t="s">
        <v>302</v>
      </c>
      <c r="C11" s="16">
        <f>63032+7153</f>
        <v>70185</v>
      </c>
      <c r="D11" s="17"/>
      <c r="E11" s="16">
        <f>3399+11422+6112+2143+21620+360268+26194+2903366+35326+22204+114036+10075+32867+219570</f>
        <v>3768602</v>
      </c>
      <c r="F11" s="17"/>
      <c r="G11" s="149">
        <v>0</v>
      </c>
      <c r="H11" s="150">
        <v>0</v>
      </c>
      <c r="I11" s="21">
        <f t="shared" si="0"/>
        <v>3838787</v>
      </c>
      <c r="J11" s="22">
        <f t="shared" si="1"/>
        <v>0</v>
      </c>
    </row>
    <row r="12" spans="1:11">
      <c r="A12" s="1">
        <v>1210</v>
      </c>
      <c r="B12" s="23" t="s">
        <v>9</v>
      </c>
      <c r="C12" s="16"/>
      <c r="D12" s="17"/>
      <c r="E12" s="16">
        <f>114036+6802</f>
        <v>120838</v>
      </c>
      <c r="F12" s="17"/>
      <c r="G12" s="149">
        <v>0</v>
      </c>
      <c r="H12" s="150">
        <v>0</v>
      </c>
      <c r="I12" s="21">
        <f t="shared" si="0"/>
        <v>120838</v>
      </c>
      <c r="J12" s="22">
        <f t="shared" si="1"/>
        <v>0</v>
      </c>
    </row>
    <row r="13" spans="1:11">
      <c r="A13" s="1">
        <v>1300</v>
      </c>
      <c r="B13" s="24" t="s">
        <v>10</v>
      </c>
      <c r="C13" s="16">
        <v>4949</v>
      </c>
      <c r="D13" s="17"/>
      <c r="E13" s="16">
        <v>4000</v>
      </c>
      <c r="F13" s="17"/>
      <c r="G13" s="149">
        <v>0</v>
      </c>
      <c r="H13" s="150">
        <v>0</v>
      </c>
      <c r="I13" s="25">
        <f t="shared" si="0"/>
        <v>8949</v>
      </c>
      <c r="J13" s="26">
        <f t="shared" si="1"/>
        <v>0</v>
      </c>
    </row>
    <row r="14" spans="1:11" ht="47.25">
      <c r="A14" s="1">
        <v>2000</v>
      </c>
      <c r="B14" s="11" t="s">
        <v>11</v>
      </c>
      <c r="C14" s="12">
        <f>+C15+C17+C18+C19+C16</f>
        <v>4233134</v>
      </c>
      <c r="D14" s="13">
        <f>+D15+D17+D18+D19+D16</f>
        <v>0</v>
      </c>
      <c r="E14" s="12">
        <f>+E15+E17+E18+E19+E16</f>
        <v>935448</v>
      </c>
      <c r="F14" s="14">
        <f>+F15+F17+F18+F19+F16</f>
        <v>0</v>
      </c>
      <c r="G14" s="72">
        <v>0</v>
      </c>
      <c r="H14" s="73">
        <v>0</v>
      </c>
      <c r="I14" s="12">
        <f t="shared" si="0"/>
        <v>5168582</v>
      </c>
      <c r="J14" s="13">
        <f t="shared" si="1"/>
        <v>0</v>
      </c>
    </row>
    <row r="15" spans="1:11" ht="31.5">
      <c r="A15" s="1">
        <v>2100</v>
      </c>
      <c r="B15" s="27" t="s">
        <v>12</v>
      </c>
      <c r="C15" s="16">
        <f>132939+85874+22186+203313+721633+246446+605028+1761107+59285</f>
        <v>3837811</v>
      </c>
      <c r="D15" s="17"/>
      <c r="E15" s="16"/>
      <c r="F15" s="17"/>
      <c r="G15" s="149">
        <v>0</v>
      </c>
      <c r="H15" s="150">
        <v>0</v>
      </c>
      <c r="I15" s="18">
        <f t="shared" si="0"/>
        <v>3837811</v>
      </c>
      <c r="J15" s="19">
        <f t="shared" si="1"/>
        <v>0</v>
      </c>
    </row>
    <row r="16" spans="1:11">
      <c r="A16" s="1">
        <v>2200</v>
      </c>
      <c r="B16" s="28" t="s">
        <v>13</v>
      </c>
      <c r="C16" s="16"/>
      <c r="D16" s="17"/>
      <c r="E16" s="16">
        <v>450000</v>
      </c>
      <c r="F16" s="17"/>
      <c r="G16" s="149">
        <v>0</v>
      </c>
      <c r="H16" s="150">
        <v>0</v>
      </c>
      <c r="I16" s="21">
        <f t="shared" si="0"/>
        <v>450000</v>
      </c>
      <c r="J16" s="22">
        <f t="shared" si="1"/>
        <v>0</v>
      </c>
    </row>
    <row r="17" spans="1:10" ht="31.5">
      <c r="A17" s="1">
        <v>2300</v>
      </c>
      <c r="B17" s="28" t="s">
        <v>14</v>
      </c>
      <c r="C17" s="16"/>
      <c r="D17" s="17"/>
      <c r="E17" s="16">
        <v>186517</v>
      </c>
      <c r="F17" s="17"/>
      <c r="G17" s="149">
        <v>0</v>
      </c>
      <c r="H17" s="150">
        <v>0</v>
      </c>
      <c r="I17" s="21">
        <f t="shared" si="0"/>
        <v>186517</v>
      </c>
      <c r="J17" s="22">
        <f t="shared" si="1"/>
        <v>0</v>
      </c>
    </row>
    <row r="18" spans="1:10">
      <c r="A18" s="1">
        <v>2400</v>
      </c>
      <c r="B18" s="28" t="s">
        <v>15</v>
      </c>
      <c r="C18" s="16"/>
      <c r="D18" s="17"/>
      <c r="E18" s="16">
        <v>297549</v>
      </c>
      <c r="F18" s="17"/>
      <c r="G18" s="149">
        <v>0</v>
      </c>
      <c r="H18" s="150">
        <v>0</v>
      </c>
      <c r="I18" s="21">
        <f t="shared" si="0"/>
        <v>297549</v>
      </c>
      <c r="J18" s="22">
        <f t="shared" si="1"/>
        <v>0</v>
      </c>
    </row>
    <row r="19" spans="1:10">
      <c r="A19" s="1">
        <v>2500</v>
      </c>
      <c r="B19" s="29" t="s">
        <v>16</v>
      </c>
      <c r="C19" s="16">
        <f>95953+298493+180+697</f>
        <v>395323</v>
      </c>
      <c r="D19" s="17"/>
      <c r="E19" s="16">
        <f>1382</f>
        <v>1382</v>
      </c>
      <c r="F19" s="17"/>
      <c r="G19" s="149">
        <v>0</v>
      </c>
      <c r="H19" s="150">
        <v>0</v>
      </c>
      <c r="I19" s="25">
        <f t="shared" si="0"/>
        <v>396705</v>
      </c>
      <c r="J19" s="26">
        <f t="shared" si="1"/>
        <v>0</v>
      </c>
    </row>
    <row r="20" spans="1:10" ht="47.25">
      <c r="A20" s="1">
        <v>3000</v>
      </c>
      <c r="B20" s="11" t="s">
        <v>285</v>
      </c>
      <c r="C20" s="16">
        <f>100+48560+16623</f>
        <v>65283</v>
      </c>
      <c r="D20" s="17"/>
      <c r="E20" s="16">
        <v>12492</v>
      </c>
      <c r="F20" s="17"/>
      <c r="G20" s="149">
        <v>0</v>
      </c>
      <c r="H20" s="150">
        <v>0</v>
      </c>
      <c r="I20" s="12">
        <f t="shared" si="0"/>
        <v>77775</v>
      </c>
      <c r="J20" s="13">
        <f t="shared" si="1"/>
        <v>0</v>
      </c>
    </row>
    <row r="21" spans="1:10" ht="31.5">
      <c r="A21" s="1">
        <v>4000</v>
      </c>
      <c r="B21" s="11" t="s">
        <v>17</v>
      </c>
      <c r="C21" s="16"/>
      <c r="D21" s="17"/>
      <c r="E21" s="16"/>
      <c r="F21" s="17"/>
      <c r="G21" s="149">
        <v>0</v>
      </c>
      <c r="H21" s="150">
        <v>0</v>
      </c>
      <c r="I21" s="12">
        <f t="shared" si="0"/>
        <v>0</v>
      </c>
      <c r="J21" s="13">
        <f t="shared" si="1"/>
        <v>0</v>
      </c>
    </row>
    <row r="22" spans="1:10">
      <c r="A22" s="1">
        <v>5000</v>
      </c>
      <c r="B22" s="11" t="s">
        <v>18</v>
      </c>
      <c r="C22" s="16"/>
      <c r="D22" s="17"/>
      <c r="E22" s="16"/>
      <c r="F22" s="17"/>
      <c r="G22" s="149">
        <v>0</v>
      </c>
      <c r="H22" s="150">
        <v>0</v>
      </c>
      <c r="I22" s="12">
        <f t="shared" si="0"/>
        <v>0</v>
      </c>
      <c r="J22" s="13">
        <f t="shared" si="1"/>
        <v>0</v>
      </c>
    </row>
    <row r="23" spans="1:10" ht="78.75">
      <c r="A23" s="1">
        <v>6000</v>
      </c>
      <c r="B23" s="11" t="s">
        <v>371</v>
      </c>
      <c r="C23" s="16">
        <f>185227+118840</f>
        <v>304067</v>
      </c>
      <c r="D23" s="17"/>
      <c r="E23" s="16"/>
      <c r="F23" s="17"/>
      <c r="G23" s="149">
        <v>0</v>
      </c>
      <c r="H23" s="150">
        <v>0</v>
      </c>
      <c r="I23" s="12">
        <f t="shared" ref="I23" si="2">+C23+E23</f>
        <v>304067</v>
      </c>
      <c r="J23" s="13">
        <f t="shared" ref="J23" si="3">+D23+F23</f>
        <v>0</v>
      </c>
    </row>
    <row r="24" spans="1:10" ht="47.25">
      <c r="A24" s="1">
        <v>7000</v>
      </c>
      <c r="B24" s="11" t="s">
        <v>382</v>
      </c>
      <c r="C24" s="16"/>
      <c r="D24" s="17"/>
      <c r="E24" s="16"/>
      <c r="F24" s="17"/>
      <c r="G24" s="149">
        <v>0</v>
      </c>
      <c r="H24" s="150">
        <v>0</v>
      </c>
      <c r="I24" s="12">
        <f t="shared" si="0"/>
        <v>0</v>
      </c>
      <c r="J24" s="13">
        <f t="shared" si="1"/>
        <v>0</v>
      </c>
    </row>
    <row r="25" spans="1:10">
      <c r="A25" s="1">
        <v>8000</v>
      </c>
      <c r="B25" s="11" t="s">
        <v>366</v>
      </c>
      <c r="C25" s="12">
        <f>+C26+C27+C33</f>
        <v>1390294</v>
      </c>
      <c r="D25" s="13">
        <f>+D26+D27+D33</f>
        <v>0</v>
      </c>
      <c r="E25" s="12">
        <f>+E26+E27+E33</f>
        <v>2211444</v>
      </c>
      <c r="F25" s="14">
        <f>+F26+F27+F33</f>
        <v>0</v>
      </c>
      <c r="G25" s="72">
        <v>0</v>
      </c>
      <c r="H25" s="73">
        <v>0</v>
      </c>
      <c r="I25" s="12">
        <f t="shared" si="0"/>
        <v>3601738</v>
      </c>
      <c r="J25" s="13">
        <f t="shared" si="1"/>
        <v>0</v>
      </c>
    </row>
    <row r="26" spans="1:10">
      <c r="A26" s="1">
        <v>8100</v>
      </c>
      <c r="B26" s="30" t="s">
        <v>19</v>
      </c>
      <c r="C26" s="16">
        <v>84328</v>
      </c>
      <c r="D26" s="17"/>
      <c r="E26" s="16">
        <f>15369+9677+8028+7350+1910+4000+187451+64600</f>
        <v>298385</v>
      </c>
      <c r="F26" s="17"/>
      <c r="G26" s="149">
        <v>0</v>
      </c>
      <c r="H26" s="150">
        <v>0</v>
      </c>
      <c r="I26" s="31">
        <f t="shared" si="0"/>
        <v>382713</v>
      </c>
      <c r="J26" s="32">
        <f t="shared" si="1"/>
        <v>0</v>
      </c>
    </row>
    <row r="27" spans="1:10" ht="31.5">
      <c r="A27" s="1">
        <v>8200</v>
      </c>
      <c r="B27" s="33" t="s">
        <v>20</v>
      </c>
      <c r="C27" s="12">
        <f>+C28+C29+C30+C31+C32</f>
        <v>790818</v>
      </c>
      <c r="D27" s="13">
        <f>+D28+D29+D30+D31+D32</f>
        <v>0</v>
      </c>
      <c r="E27" s="12">
        <f>+E28+E29+E30+E31+E32</f>
        <v>1782546</v>
      </c>
      <c r="F27" s="14">
        <f>+F28+F29+F30+F31+F32</f>
        <v>0</v>
      </c>
      <c r="G27" s="72">
        <v>0</v>
      </c>
      <c r="H27" s="73">
        <v>0</v>
      </c>
      <c r="I27" s="12">
        <f t="shared" si="0"/>
        <v>2573364</v>
      </c>
      <c r="J27" s="13">
        <f t="shared" si="1"/>
        <v>0</v>
      </c>
    </row>
    <row r="28" spans="1:10" ht="31.5">
      <c r="A28" s="1">
        <v>8210</v>
      </c>
      <c r="B28" s="34" t="s">
        <v>21</v>
      </c>
      <c r="C28" s="16">
        <f>19000+200300+347207+224311</f>
        <v>790818</v>
      </c>
      <c r="D28" s="17"/>
      <c r="E28" s="16"/>
      <c r="F28" s="17"/>
      <c r="G28" s="149">
        <v>0</v>
      </c>
      <c r="H28" s="150">
        <v>0</v>
      </c>
      <c r="I28" s="35">
        <f t="shared" si="0"/>
        <v>790818</v>
      </c>
      <c r="J28" s="36">
        <f t="shared" si="1"/>
        <v>0</v>
      </c>
    </row>
    <row r="29" spans="1:10">
      <c r="A29" s="1">
        <v>8220</v>
      </c>
      <c r="B29" s="28" t="s">
        <v>22</v>
      </c>
      <c r="C29" s="16"/>
      <c r="D29" s="17"/>
      <c r="E29" s="16"/>
      <c r="F29" s="17"/>
      <c r="G29" s="149">
        <v>0</v>
      </c>
      <c r="H29" s="150">
        <v>0</v>
      </c>
      <c r="I29" s="37">
        <f t="shared" si="0"/>
        <v>0</v>
      </c>
      <c r="J29" s="38">
        <f t="shared" si="1"/>
        <v>0</v>
      </c>
    </row>
    <row r="30" spans="1:10" ht="31.5">
      <c r="A30" s="1">
        <v>8230</v>
      </c>
      <c r="B30" s="28" t="s">
        <v>23</v>
      </c>
      <c r="C30" s="16"/>
      <c r="D30" s="17"/>
      <c r="E30" s="16">
        <v>450225</v>
      </c>
      <c r="F30" s="17"/>
      <c r="G30" s="149">
        <v>0</v>
      </c>
      <c r="H30" s="150">
        <v>0</v>
      </c>
      <c r="I30" s="37">
        <f t="shared" si="0"/>
        <v>450225</v>
      </c>
      <c r="J30" s="38">
        <f t="shared" si="1"/>
        <v>0</v>
      </c>
    </row>
    <row r="31" spans="1:10">
      <c r="A31" s="1">
        <v>8240</v>
      </c>
      <c r="B31" s="28" t="s">
        <v>24</v>
      </c>
      <c r="C31" s="16"/>
      <c r="D31" s="17"/>
      <c r="E31" s="16">
        <f>92689+31029+65220</f>
        <v>188938</v>
      </c>
      <c r="F31" s="17"/>
      <c r="G31" s="149">
        <v>0</v>
      </c>
      <c r="H31" s="150">
        <v>0</v>
      </c>
      <c r="I31" s="37">
        <f t="shared" si="0"/>
        <v>188938</v>
      </c>
      <c r="J31" s="38">
        <f t="shared" si="1"/>
        <v>0</v>
      </c>
    </row>
    <row r="32" spans="1:10">
      <c r="A32" s="1">
        <v>8250</v>
      </c>
      <c r="B32" s="28" t="s">
        <v>25</v>
      </c>
      <c r="C32" s="16"/>
      <c r="D32" s="17"/>
      <c r="E32" s="16">
        <f>249346+857450+36587</f>
        <v>1143383</v>
      </c>
      <c r="F32" s="17"/>
      <c r="G32" s="149">
        <v>0</v>
      </c>
      <c r="H32" s="150">
        <v>0</v>
      </c>
      <c r="I32" s="37">
        <f t="shared" si="0"/>
        <v>1143383</v>
      </c>
      <c r="J32" s="38">
        <f t="shared" si="1"/>
        <v>0</v>
      </c>
    </row>
    <row r="33" spans="1:10" ht="16.5" thickBot="1">
      <c r="A33" s="1">
        <v>8300</v>
      </c>
      <c r="B33" s="39" t="s">
        <v>26</v>
      </c>
      <c r="C33" s="16">
        <f>150+514998</f>
        <v>515148</v>
      </c>
      <c r="D33" s="17"/>
      <c r="E33" s="16">
        <f>8585+65816+56112</f>
        <v>130513</v>
      </c>
      <c r="F33" s="17"/>
      <c r="G33" s="149">
        <v>0</v>
      </c>
      <c r="H33" s="150">
        <v>0</v>
      </c>
      <c r="I33" s="40">
        <f t="shared" si="0"/>
        <v>645661</v>
      </c>
      <c r="J33" s="41">
        <f t="shared" si="1"/>
        <v>0</v>
      </c>
    </row>
    <row r="34" spans="1:10" ht="16.5" thickBot="1">
      <c r="A34" s="1">
        <v>9999</v>
      </c>
      <c r="B34" s="42" t="s">
        <v>27</v>
      </c>
      <c r="C34" s="43">
        <f>+C10+C14+C20+C21+C22+C23+C24+C25</f>
        <v>6067912</v>
      </c>
      <c r="D34" s="44">
        <f t="shared" ref="D34:F34" si="4">+D10+D14+D20+D21+D22+D23+D24+D25</f>
        <v>0</v>
      </c>
      <c r="E34" s="45">
        <f t="shared" si="4"/>
        <v>6931986</v>
      </c>
      <c r="F34" s="46">
        <f t="shared" si="4"/>
        <v>0</v>
      </c>
      <c r="G34" s="74">
        <v>0</v>
      </c>
      <c r="H34" s="75">
        <v>0</v>
      </c>
      <c r="I34" s="43">
        <f t="shared" si="0"/>
        <v>12999898</v>
      </c>
      <c r="J34" s="44">
        <f t="shared" si="1"/>
        <v>0</v>
      </c>
    </row>
    <row r="36" spans="1:10" ht="32.1" customHeight="1">
      <c r="A36" s="1">
        <v>99999</v>
      </c>
      <c r="B36" s="47" t="s">
        <v>300</v>
      </c>
      <c r="C36" s="48">
        <f t="shared" ref="C36:J36" si="5">C9-C34</f>
        <v>0</v>
      </c>
      <c r="D36" s="48">
        <f t="shared" si="5"/>
        <v>0</v>
      </c>
      <c r="E36" s="48">
        <f t="shared" si="5"/>
        <v>0</v>
      </c>
      <c r="F36" s="48">
        <f t="shared" si="5"/>
        <v>0</v>
      </c>
      <c r="G36" s="76">
        <v>0</v>
      </c>
      <c r="H36" s="76">
        <v>0</v>
      </c>
      <c r="I36" s="48">
        <f t="shared" si="5"/>
        <v>0</v>
      </c>
      <c r="J36" s="48">
        <f t="shared" si="5"/>
        <v>0</v>
      </c>
    </row>
    <row r="37" spans="1:10" ht="31.5">
      <c r="A37" s="1">
        <v>99998</v>
      </c>
      <c r="B37" s="52" t="s">
        <v>365</v>
      </c>
      <c r="C37" s="48">
        <f>+C34-C70</f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48">
        <f>+I34-I70</f>
        <v>0</v>
      </c>
      <c r="J37" s="76">
        <v>0</v>
      </c>
    </row>
    <row r="38" spans="1:10" ht="16.5" thickBot="1">
      <c r="A38" s="49" t="s">
        <v>28</v>
      </c>
    </row>
    <row r="39" spans="1:10">
      <c r="B39" s="163" t="s">
        <v>367</v>
      </c>
      <c r="C39" s="157" t="s">
        <v>3</v>
      </c>
      <c r="D39" s="53" t="s">
        <v>4</v>
      </c>
      <c r="E39" s="157" t="s">
        <v>5</v>
      </c>
      <c r="F39" s="54" t="s">
        <v>4</v>
      </c>
      <c r="G39" s="157" t="s">
        <v>301</v>
      </c>
      <c r="H39" s="54" t="s">
        <v>4</v>
      </c>
      <c r="I39" s="157" t="s">
        <v>6</v>
      </c>
      <c r="J39" s="53" t="s">
        <v>4</v>
      </c>
    </row>
    <row r="40" spans="1:10" ht="32.25" thickBot="1">
      <c r="B40" s="164"/>
      <c r="C40" s="158"/>
      <c r="D40" s="55" t="s">
        <v>286</v>
      </c>
      <c r="E40" s="158"/>
      <c r="F40" s="56" t="s">
        <v>286</v>
      </c>
      <c r="G40" s="158"/>
      <c r="H40" s="56" t="s">
        <v>286</v>
      </c>
      <c r="I40" s="158"/>
      <c r="J40" s="56" t="s">
        <v>286</v>
      </c>
    </row>
    <row r="41" spans="1:10">
      <c r="A41" s="1">
        <v>100</v>
      </c>
      <c r="B41" s="57" t="s">
        <v>287</v>
      </c>
      <c r="C41" s="58">
        <f t="shared" ref="C41:H41" si="6">+C42+C43</f>
        <v>133189</v>
      </c>
      <c r="D41" s="59">
        <f t="shared" si="6"/>
        <v>250</v>
      </c>
      <c r="E41" s="58">
        <f t="shared" si="6"/>
        <v>78745</v>
      </c>
      <c r="F41" s="60">
        <f t="shared" si="6"/>
        <v>78745</v>
      </c>
      <c r="G41" s="58">
        <f t="shared" si="6"/>
        <v>0</v>
      </c>
      <c r="H41" s="60">
        <f t="shared" si="6"/>
        <v>0</v>
      </c>
      <c r="I41" s="58">
        <f>+C41+E41+G41</f>
        <v>211934</v>
      </c>
      <c r="J41" s="59">
        <f>+D41+F41+H41</f>
        <v>78995</v>
      </c>
    </row>
    <row r="42" spans="1:10">
      <c r="A42" s="1">
        <v>101</v>
      </c>
      <c r="B42" s="15" t="s">
        <v>294</v>
      </c>
      <c r="C42" s="16">
        <f>250+132939</f>
        <v>133189</v>
      </c>
      <c r="D42" s="17">
        <v>250</v>
      </c>
      <c r="E42" s="16">
        <f>1382+4000</f>
        <v>5382</v>
      </c>
      <c r="F42" s="17">
        <f>1382+4000</f>
        <v>5382</v>
      </c>
      <c r="G42" s="16"/>
      <c r="H42" s="17"/>
      <c r="I42" s="66">
        <f t="shared" ref="I42:I70" si="7">+C42+E42+G42</f>
        <v>138571</v>
      </c>
      <c r="J42" s="67">
        <f t="shared" ref="J42:J70" si="8">+D42+F42+H42</f>
        <v>5632</v>
      </c>
    </row>
    <row r="43" spans="1:10">
      <c r="A43" s="1">
        <v>102</v>
      </c>
      <c r="B43" s="20" t="s">
        <v>295</v>
      </c>
      <c r="C43" s="50"/>
      <c r="D43" s="51"/>
      <c r="E43" s="50">
        <f>1908+5755+64600+1100</f>
        <v>73363</v>
      </c>
      <c r="F43" s="51">
        <f>1908+5755+64600+1100</f>
        <v>73363</v>
      </c>
      <c r="G43" s="50"/>
      <c r="H43" s="51"/>
      <c r="I43" s="68">
        <f t="shared" si="7"/>
        <v>73363</v>
      </c>
      <c r="J43" s="69">
        <f t="shared" si="8"/>
        <v>73363</v>
      </c>
    </row>
    <row r="44" spans="1:10">
      <c r="A44" s="1">
        <v>200</v>
      </c>
      <c r="B44" s="57" t="s">
        <v>288</v>
      </c>
      <c r="C44" s="58">
        <f t="shared" ref="C44:H44" si="9">+C45+C46</f>
        <v>127060</v>
      </c>
      <c r="D44" s="59">
        <f t="shared" si="9"/>
        <v>22940</v>
      </c>
      <c r="E44" s="58">
        <f t="shared" si="9"/>
        <v>249346</v>
      </c>
      <c r="F44" s="60">
        <f t="shared" si="9"/>
        <v>249346</v>
      </c>
      <c r="G44" s="58">
        <f t="shared" si="9"/>
        <v>0</v>
      </c>
      <c r="H44" s="60">
        <f t="shared" si="9"/>
        <v>0</v>
      </c>
      <c r="I44" s="58">
        <f t="shared" si="7"/>
        <v>376406</v>
      </c>
      <c r="J44" s="59">
        <f t="shared" si="8"/>
        <v>272286</v>
      </c>
    </row>
    <row r="45" spans="1:10">
      <c r="A45" s="1">
        <v>201</v>
      </c>
      <c r="B45" s="15" t="s">
        <v>294</v>
      </c>
      <c r="C45" s="16">
        <f>85874+22186-2500-1440</f>
        <v>104120</v>
      </c>
      <c r="D45" s="17"/>
      <c r="E45" s="16">
        <f>188087-11490</f>
        <v>176597</v>
      </c>
      <c r="F45" s="17">
        <f>188087-11490</f>
        <v>176597</v>
      </c>
      <c r="G45" s="16">
        <v>0</v>
      </c>
      <c r="H45" s="17"/>
      <c r="I45" s="66">
        <f t="shared" si="7"/>
        <v>280717</v>
      </c>
      <c r="J45" s="67">
        <f t="shared" si="8"/>
        <v>176597</v>
      </c>
    </row>
    <row r="46" spans="1:10">
      <c r="A46" s="1">
        <v>202</v>
      </c>
      <c r="B46" s="20" t="s">
        <v>295</v>
      </c>
      <c r="C46" s="50">
        <f>19000+2500+1440</f>
        <v>22940</v>
      </c>
      <c r="D46" s="51">
        <f>19000+2500+1440</f>
        <v>22940</v>
      </c>
      <c r="E46" s="50">
        <f>61259+11490</f>
        <v>72749</v>
      </c>
      <c r="F46" s="51">
        <f>61259+11490</f>
        <v>72749</v>
      </c>
      <c r="G46" s="50"/>
      <c r="H46" s="51"/>
      <c r="I46" s="68">
        <f t="shared" si="7"/>
        <v>95689</v>
      </c>
      <c r="J46" s="69">
        <f t="shared" si="8"/>
        <v>95689</v>
      </c>
    </row>
    <row r="47" spans="1:10" ht="15" customHeight="1">
      <c r="A47" s="1">
        <v>300</v>
      </c>
      <c r="B47" s="57" t="s">
        <v>289</v>
      </c>
      <c r="C47" s="58">
        <f t="shared" ref="C47:H47" si="10">+C48+C49</f>
        <v>1804800</v>
      </c>
      <c r="D47" s="59">
        <f t="shared" si="10"/>
        <v>1797647</v>
      </c>
      <c r="E47" s="58">
        <f t="shared" si="10"/>
        <v>169664</v>
      </c>
      <c r="F47" s="60">
        <f t="shared" si="10"/>
        <v>130994</v>
      </c>
      <c r="G47" s="58">
        <f t="shared" si="10"/>
        <v>34327</v>
      </c>
      <c r="H47" s="60">
        <f t="shared" si="10"/>
        <v>4763</v>
      </c>
      <c r="I47" s="58">
        <f t="shared" si="7"/>
        <v>2008791</v>
      </c>
      <c r="J47" s="59">
        <f t="shared" si="8"/>
        <v>1933404</v>
      </c>
    </row>
    <row r="48" spans="1:10">
      <c r="A48" s="1">
        <v>301</v>
      </c>
      <c r="B48" s="15" t="s">
        <v>294</v>
      </c>
      <c r="C48" s="16">
        <f>4100+198532+779566+7153-548</f>
        <v>988803</v>
      </c>
      <c r="D48" s="17">
        <f>4100+198532+779566-548</f>
        <v>981650</v>
      </c>
      <c r="E48" s="16">
        <f>14140+34896-3763+24530</f>
        <v>69803</v>
      </c>
      <c r="F48" s="17">
        <f>34896-3763</f>
        <v>31133</v>
      </c>
      <c r="G48" s="16">
        <f>5011+3763+10796</f>
        <v>19570</v>
      </c>
      <c r="H48" s="17">
        <v>3763</v>
      </c>
      <c r="I48" s="66">
        <f t="shared" si="7"/>
        <v>1078176</v>
      </c>
      <c r="J48" s="67">
        <f t="shared" si="8"/>
        <v>1016546</v>
      </c>
    </row>
    <row r="49" spans="1:10">
      <c r="A49" s="1">
        <v>302</v>
      </c>
      <c r="B49" s="20" t="s">
        <v>295</v>
      </c>
      <c r="C49" s="50">
        <f>95953+514998+196200+1346+7500</f>
        <v>815997</v>
      </c>
      <c r="D49" s="51">
        <f>95953+514998+196200+1346+7500</f>
        <v>815997</v>
      </c>
      <c r="E49" s="50">
        <f>43642+1191+600+52708+1720</f>
        <v>99861</v>
      </c>
      <c r="F49" s="51">
        <f>43642+1191+600+52708+1720</f>
        <v>99861</v>
      </c>
      <c r="G49" s="50">
        <f>1000+13757</f>
        <v>14757</v>
      </c>
      <c r="H49" s="51">
        <v>1000</v>
      </c>
      <c r="I49" s="68">
        <f t="shared" si="7"/>
        <v>930615</v>
      </c>
      <c r="J49" s="69">
        <f t="shared" si="8"/>
        <v>916858</v>
      </c>
    </row>
    <row r="50" spans="1:10">
      <c r="A50" s="1">
        <v>400</v>
      </c>
      <c r="B50" s="57" t="s">
        <v>290</v>
      </c>
      <c r="C50" s="58">
        <f t="shared" ref="C50:H50" si="11">+C51+C52</f>
        <v>1011520</v>
      </c>
      <c r="D50" s="59">
        <f t="shared" si="11"/>
        <v>952235</v>
      </c>
      <c r="E50" s="58">
        <f t="shared" si="11"/>
        <v>22335</v>
      </c>
      <c r="F50" s="60">
        <f t="shared" si="11"/>
        <v>1236</v>
      </c>
      <c r="G50" s="58">
        <f t="shared" si="11"/>
        <v>0</v>
      </c>
      <c r="H50" s="60">
        <f t="shared" si="11"/>
        <v>0</v>
      </c>
      <c r="I50" s="58">
        <f t="shared" si="7"/>
        <v>1033855</v>
      </c>
      <c r="J50" s="59">
        <f t="shared" si="8"/>
        <v>953471</v>
      </c>
    </row>
    <row r="51" spans="1:10">
      <c r="A51" s="1">
        <v>401</v>
      </c>
      <c r="B51" s="15" t="s">
        <v>294</v>
      </c>
      <c r="C51" s="16">
        <f>614659+59285</f>
        <v>673944</v>
      </c>
      <c r="D51" s="17">
        <v>614659</v>
      </c>
      <c r="E51" s="16">
        <f>17410+1236</f>
        <v>18646</v>
      </c>
      <c r="F51" s="17">
        <v>1236</v>
      </c>
      <c r="G51" s="16"/>
      <c r="H51" s="17"/>
      <c r="I51" s="66">
        <f t="shared" si="7"/>
        <v>692590</v>
      </c>
      <c r="J51" s="67">
        <f t="shared" si="8"/>
        <v>615895</v>
      </c>
    </row>
    <row r="52" spans="1:10">
      <c r="A52" s="1">
        <v>402</v>
      </c>
      <c r="B52" s="20" t="s">
        <v>295</v>
      </c>
      <c r="C52" s="50">
        <v>337576</v>
      </c>
      <c r="D52" s="51">
        <v>337576</v>
      </c>
      <c r="E52" s="50">
        <v>3689</v>
      </c>
      <c r="F52" s="51"/>
      <c r="G52" s="50"/>
      <c r="H52" s="51"/>
      <c r="I52" s="68">
        <f t="shared" si="7"/>
        <v>341265</v>
      </c>
      <c r="J52" s="69">
        <f t="shared" si="8"/>
        <v>337576</v>
      </c>
    </row>
    <row r="53" spans="1:10" ht="31.5">
      <c r="A53" s="1">
        <v>500</v>
      </c>
      <c r="B53" s="57" t="s">
        <v>291</v>
      </c>
      <c r="C53" s="58">
        <f t="shared" ref="C53:H53" si="12">+C54+C55</f>
        <v>2029320</v>
      </c>
      <c r="D53" s="59">
        <f t="shared" si="12"/>
        <v>61902</v>
      </c>
      <c r="E53" s="58">
        <f t="shared" si="12"/>
        <v>0</v>
      </c>
      <c r="F53" s="60">
        <f t="shared" si="12"/>
        <v>0</v>
      </c>
      <c r="G53" s="58">
        <f t="shared" si="12"/>
        <v>6400</v>
      </c>
      <c r="H53" s="60">
        <f t="shared" si="12"/>
        <v>6400</v>
      </c>
      <c r="I53" s="58">
        <f t="shared" si="7"/>
        <v>2035720</v>
      </c>
      <c r="J53" s="59">
        <f t="shared" si="8"/>
        <v>68302</v>
      </c>
    </row>
    <row r="54" spans="1:10">
      <c r="A54" s="1">
        <v>501</v>
      </c>
      <c r="B54" s="15" t="s">
        <v>294</v>
      </c>
      <c r="C54" s="16">
        <f>3435+855+1967418+16623+22809+180-120000</f>
        <v>1891320</v>
      </c>
      <c r="D54" s="17">
        <f>3435+855+16623+22809+180</f>
        <v>43902</v>
      </c>
      <c r="E54" s="16"/>
      <c r="F54" s="17"/>
      <c r="G54" s="16"/>
      <c r="H54" s="17"/>
      <c r="I54" s="66">
        <f t="shared" si="7"/>
        <v>1891320</v>
      </c>
      <c r="J54" s="67">
        <f t="shared" si="8"/>
        <v>43902</v>
      </c>
    </row>
    <row r="55" spans="1:10">
      <c r="A55" s="1">
        <v>502</v>
      </c>
      <c r="B55" s="20" t="s">
        <v>295</v>
      </c>
      <c r="C55" s="50">
        <f>18000+120000</f>
        <v>138000</v>
      </c>
      <c r="D55" s="51">
        <v>18000</v>
      </c>
      <c r="E55" s="50"/>
      <c r="F55" s="51"/>
      <c r="G55" s="50">
        <v>6400</v>
      </c>
      <c r="H55" s="51">
        <v>6400</v>
      </c>
      <c r="I55" s="68">
        <f t="shared" si="7"/>
        <v>144400</v>
      </c>
      <c r="J55" s="69">
        <f t="shared" si="8"/>
        <v>24400</v>
      </c>
    </row>
    <row r="56" spans="1:10" ht="31.5">
      <c r="A56" s="1">
        <v>600</v>
      </c>
      <c r="B56" s="57" t="s">
        <v>292</v>
      </c>
      <c r="C56" s="58">
        <f t="shared" ref="C56:H56" si="13">+C57+C58</f>
        <v>0</v>
      </c>
      <c r="D56" s="59">
        <f t="shared" si="13"/>
        <v>0</v>
      </c>
      <c r="E56" s="58">
        <f t="shared" si="13"/>
        <v>4502113</v>
      </c>
      <c r="F56" s="60">
        <f t="shared" si="13"/>
        <v>3817141</v>
      </c>
      <c r="G56" s="58">
        <f t="shared" si="13"/>
        <v>0</v>
      </c>
      <c r="H56" s="60">
        <f t="shared" si="13"/>
        <v>0</v>
      </c>
      <c r="I56" s="58">
        <f t="shared" si="7"/>
        <v>4502113</v>
      </c>
      <c r="J56" s="59">
        <f t="shared" si="8"/>
        <v>3817141</v>
      </c>
    </row>
    <row r="57" spans="1:10">
      <c r="A57" s="1">
        <v>601</v>
      </c>
      <c r="B57" s="15" t="s">
        <v>294</v>
      </c>
      <c r="C57" s="16"/>
      <c r="D57" s="17"/>
      <c r="E57" s="16">
        <f>455+292150+54118+4000+22204+114036+669570</f>
        <v>1156533</v>
      </c>
      <c r="F57" s="17">
        <f>455+292150+54118+4000+114036+6802</f>
        <v>471561</v>
      </c>
      <c r="G57" s="16"/>
      <c r="H57" s="17"/>
      <c r="I57" s="66">
        <f t="shared" si="7"/>
        <v>1156533</v>
      </c>
      <c r="J57" s="67">
        <f t="shared" si="8"/>
        <v>471561</v>
      </c>
    </row>
    <row r="58" spans="1:10">
      <c r="A58" s="1">
        <v>602</v>
      </c>
      <c r="B58" s="20" t="s">
        <v>295</v>
      </c>
      <c r="C58" s="50"/>
      <c r="D58" s="51"/>
      <c r="E58" s="50">
        <f>30595+1438+14400+10000+32355+65816+187451+56112+14000+2903366+25740+4307</f>
        <v>3345580</v>
      </c>
      <c r="F58" s="51">
        <f>30595+1438+14400+10000+32355+65816+187451+56112+14000+2903366+25740+4307</f>
        <v>3345580</v>
      </c>
      <c r="G58" s="50"/>
      <c r="H58" s="51"/>
      <c r="I58" s="68">
        <f t="shared" si="7"/>
        <v>3345580</v>
      </c>
      <c r="J58" s="69">
        <f t="shared" si="8"/>
        <v>3345580</v>
      </c>
    </row>
    <row r="59" spans="1:10" ht="31.5">
      <c r="A59" s="1">
        <v>700</v>
      </c>
      <c r="B59" s="57" t="s">
        <v>293</v>
      </c>
      <c r="C59" s="58">
        <f t="shared" ref="C59:H59" si="14">+C60+C61</f>
        <v>381027</v>
      </c>
      <c r="D59" s="59">
        <f t="shared" si="14"/>
        <v>296699</v>
      </c>
      <c r="E59" s="58">
        <f t="shared" si="14"/>
        <v>1035368</v>
      </c>
      <c r="F59" s="60">
        <f t="shared" si="14"/>
        <v>1035368</v>
      </c>
      <c r="G59" s="58">
        <f t="shared" si="14"/>
        <v>37597</v>
      </c>
      <c r="H59" s="60">
        <f t="shared" si="14"/>
        <v>0</v>
      </c>
      <c r="I59" s="58">
        <f t="shared" si="7"/>
        <v>1453992</v>
      </c>
      <c r="J59" s="59">
        <f t="shared" si="8"/>
        <v>1332067</v>
      </c>
    </row>
    <row r="60" spans="1:10">
      <c r="A60" s="1">
        <v>701</v>
      </c>
      <c r="B60" s="15" t="s">
        <v>294</v>
      </c>
      <c r="C60" s="16">
        <f>1693+268693+84328-87-3260</f>
        <v>351367</v>
      </c>
      <c r="D60" s="17">
        <f>1693+268693-87</f>
        <v>270299</v>
      </c>
      <c r="E60" s="16"/>
      <c r="F60" s="17"/>
      <c r="G60" s="16">
        <f>1910+26194</f>
        <v>28104</v>
      </c>
      <c r="H60" s="17"/>
      <c r="I60" s="66">
        <f t="shared" si="7"/>
        <v>379471</v>
      </c>
      <c r="J60" s="67">
        <f t="shared" si="8"/>
        <v>270299</v>
      </c>
    </row>
    <row r="61" spans="1:10">
      <c r="A61" s="1">
        <v>702</v>
      </c>
      <c r="B61" s="20" t="s">
        <v>295</v>
      </c>
      <c r="C61" s="50">
        <f>26313+87+3260</f>
        <v>29660</v>
      </c>
      <c r="D61" s="51">
        <f>26313+87</f>
        <v>26400</v>
      </c>
      <c r="E61" s="50">
        <f>857450+15000+5000+4+157914</f>
        <v>1035368</v>
      </c>
      <c r="F61" s="51">
        <f>857450+15000+5000+4+157914</f>
        <v>1035368</v>
      </c>
      <c r="G61" s="50">
        <v>9493</v>
      </c>
      <c r="H61" s="51"/>
      <c r="I61" s="68">
        <f t="shared" si="7"/>
        <v>1074521</v>
      </c>
      <c r="J61" s="69">
        <f t="shared" si="8"/>
        <v>1061768</v>
      </c>
    </row>
    <row r="62" spans="1:10">
      <c r="A62" s="1">
        <v>800</v>
      </c>
      <c r="B62" s="57" t="s">
        <v>296</v>
      </c>
      <c r="C62" s="58">
        <f t="shared" ref="C62:H62" si="15">+C63+C64</f>
        <v>227399</v>
      </c>
      <c r="D62" s="59">
        <f t="shared" si="15"/>
        <v>227399</v>
      </c>
      <c r="E62" s="58">
        <f t="shared" si="15"/>
        <v>691891</v>
      </c>
      <c r="F62" s="60">
        <f t="shared" si="15"/>
        <v>670271</v>
      </c>
      <c r="G62" s="58">
        <f t="shared" si="15"/>
        <v>0</v>
      </c>
      <c r="H62" s="60">
        <f t="shared" si="15"/>
        <v>0</v>
      </c>
      <c r="I62" s="58">
        <f t="shared" si="7"/>
        <v>919290</v>
      </c>
      <c r="J62" s="59">
        <f t="shared" si="8"/>
        <v>897670</v>
      </c>
    </row>
    <row r="63" spans="1:10">
      <c r="A63" s="1">
        <v>801</v>
      </c>
      <c r="B63" s="15" t="s">
        <v>294</v>
      </c>
      <c r="C63" s="16">
        <f>226702+697</f>
        <v>227399</v>
      </c>
      <c r="D63" s="17">
        <f>226702+697</f>
        <v>227399</v>
      </c>
      <c r="E63" s="16">
        <f>19905+636742+21077</f>
        <v>677724</v>
      </c>
      <c r="F63" s="17">
        <f>636742+21077</f>
        <v>657819</v>
      </c>
      <c r="G63" s="16"/>
      <c r="H63" s="17"/>
      <c r="I63" s="66">
        <f t="shared" si="7"/>
        <v>905123</v>
      </c>
      <c r="J63" s="67">
        <f t="shared" si="8"/>
        <v>885218</v>
      </c>
    </row>
    <row r="64" spans="1:10">
      <c r="A64" s="1">
        <v>802</v>
      </c>
      <c r="B64" s="20" t="s">
        <v>295</v>
      </c>
      <c r="C64" s="50"/>
      <c r="D64" s="51"/>
      <c r="E64" s="50">
        <f>3452+9000+1715</f>
        <v>14167</v>
      </c>
      <c r="F64" s="51">
        <f>3452+9000</f>
        <v>12452</v>
      </c>
      <c r="G64" s="50"/>
      <c r="H64" s="51"/>
      <c r="I64" s="68">
        <f t="shared" si="7"/>
        <v>14167</v>
      </c>
      <c r="J64" s="69">
        <f t="shared" si="8"/>
        <v>12452</v>
      </c>
    </row>
    <row r="65" spans="1:10" ht="31.5">
      <c r="A65" s="1">
        <v>900</v>
      </c>
      <c r="B65" s="57" t="s">
        <v>297</v>
      </c>
      <c r="C65" s="58">
        <f t="shared" ref="C65:H65" si="16">+C66+C67</f>
        <v>0</v>
      </c>
      <c r="D65" s="59">
        <f t="shared" si="16"/>
        <v>0</v>
      </c>
      <c r="E65" s="58">
        <f t="shared" si="16"/>
        <v>10075</v>
      </c>
      <c r="F65" s="60">
        <f t="shared" si="16"/>
        <v>0</v>
      </c>
      <c r="G65" s="58">
        <f t="shared" si="16"/>
        <v>0</v>
      </c>
      <c r="H65" s="60">
        <f t="shared" si="16"/>
        <v>0</v>
      </c>
      <c r="I65" s="58">
        <f t="shared" si="7"/>
        <v>10075</v>
      </c>
      <c r="J65" s="59">
        <f t="shared" si="8"/>
        <v>0</v>
      </c>
    </row>
    <row r="66" spans="1:10">
      <c r="A66" s="1">
        <v>901</v>
      </c>
      <c r="B66" s="15" t="s">
        <v>294</v>
      </c>
      <c r="C66" s="16"/>
      <c r="D66" s="17"/>
      <c r="E66" s="16">
        <v>10075</v>
      </c>
      <c r="F66" s="17"/>
      <c r="G66" s="16"/>
      <c r="H66" s="17"/>
      <c r="I66" s="66">
        <f t="shared" si="7"/>
        <v>10075</v>
      </c>
      <c r="J66" s="67">
        <f t="shared" si="8"/>
        <v>0</v>
      </c>
    </row>
    <row r="67" spans="1:10">
      <c r="A67" s="1">
        <v>902</v>
      </c>
      <c r="B67" s="20" t="s">
        <v>295</v>
      </c>
      <c r="C67" s="50"/>
      <c r="D67" s="51"/>
      <c r="E67" s="50"/>
      <c r="F67" s="51"/>
      <c r="G67" s="50"/>
      <c r="H67" s="51"/>
      <c r="I67" s="68">
        <f t="shared" si="7"/>
        <v>0</v>
      </c>
      <c r="J67" s="69">
        <f t="shared" si="8"/>
        <v>0</v>
      </c>
    </row>
    <row r="68" spans="1:10" ht="31.5">
      <c r="A68" s="1">
        <v>10</v>
      </c>
      <c r="B68" s="57" t="s">
        <v>298</v>
      </c>
      <c r="C68" s="144">
        <f>185227+118840+548</f>
        <v>304615</v>
      </c>
      <c r="D68" s="145">
        <f>185227+118840+548</f>
        <v>304615</v>
      </c>
      <c r="E68" s="144">
        <v>94125</v>
      </c>
      <c r="F68" s="146">
        <v>94125</v>
      </c>
      <c r="G68" s="144"/>
      <c r="H68" s="146"/>
      <c r="I68" s="58">
        <f t="shared" si="7"/>
        <v>398740</v>
      </c>
      <c r="J68" s="59">
        <f t="shared" si="8"/>
        <v>398740</v>
      </c>
    </row>
    <row r="69" spans="1:10" ht="32.25" thickBot="1">
      <c r="A69" s="1">
        <v>11</v>
      </c>
      <c r="B69" s="57" t="s">
        <v>299</v>
      </c>
      <c r="C69" s="144">
        <v>48982</v>
      </c>
      <c r="D69" s="145">
        <v>48982</v>
      </c>
      <c r="E69" s="144"/>
      <c r="F69" s="146"/>
      <c r="G69" s="144"/>
      <c r="H69" s="146"/>
      <c r="I69" s="58">
        <f t="shared" si="7"/>
        <v>48982</v>
      </c>
      <c r="J69" s="59">
        <f t="shared" si="8"/>
        <v>48982</v>
      </c>
    </row>
    <row r="70" spans="1:10" ht="16.5" thickBot="1">
      <c r="A70" s="1">
        <v>9998</v>
      </c>
      <c r="B70" s="61" t="s">
        <v>360</v>
      </c>
      <c r="C70" s="62">
        <f t="shared" ref="C70:H70" si="17">+C69+C68+C65+C62+C59+C56+C53+C50+C44+C47+C41</f>
        <v>6067912</v>
      </c>
      <c r="D70" s="63">
        <f t="shared" si="17"/>
        <v>3712669</v>
      </c>
      <c r="E70" s="64">
        <f t="shared" si="17"/>
        <v>6853662</v>
      </c>
      <c r="F70" s="65">
        <f t="shared" si="17"/>
        <v>6077226</v>
      </c>
      <c r="G70" s="64">
        <f t="shared" si="17"/>
        <v>78324</v>
      </c>
      <c r="H70" s="65">
        <f t="shared" si="17"/>
        <v>11163</v>
      </c>
      <c r="I70" s="62">
        <f t="shared" si="7"/>
        <v>12999898</v>
      </c>
      <c r="J70" s="63">
        <f t="shared" si="8"/>
        <v>9801058</v>
      </c>
    </row>
  </sheetData>
  <sheetProtection password="EA4A" sheet="1" objects="1" scenarios="1"/>
  <mergeCells count="10">
    <mergeCell ref="I39:I40"/>
    <mergeCell ref="G39:G40"/>
    <mergeCell ref="G7:G8"/>
    <mergeCell ref="B7:B8"/>
    <mergeCell ref="C7:C8"/>
    <mergeCell ref="E7:E8"/>
    <mergeCell ref="I7:I8"/>
    <mergeCell ref="B39:B40"/>
    <mergeCell ref="C39:C40"/>
    <mergeCell ref="E39:E40"/>
  </mergeCells>
  <conditionalFormatting sqref="C6:F6 I6:J6">
    <cfRule type="cellIs" dxfId="0" priority="5" operator="equal">
      <formula>"НЕРАВНЕНИЕ!"</formula>
    </cfRule>
  </conditionalFormatting>
  <dataValidations count="3">
    <dataValidation operator="lessThanOrEqual" allowBlank="1" showInputMessage="1" showErrorMessage="1" error="Въвежда се цяло отрицателно число!" sqref="B6:B70 I7:J70 C70:H70 C65:H65 C62:H62 C59:H59 C56:H56 C53:H53 C50:H50 C47:H47 C44:H44 C34:C41 F34:F41 E7:E8 G7:H41 F7:F8 E34:E41 D7:D8 C7:C8 C10 D10 E10 F10 F14 C14 D14 E14 F27 D34:D41 D27 E27 F25 E25 D25 C25 C27"/>
    <dataValidation type="list" allowBlank="1" showInputMessage="1" showErrorMessage="1" sqref="C4">
      <formula1>date</formula1>
    </dataValidation>
    <dataValidation type="whole" errorStyle="warning" operator="greaterThanOrEqual" allowBlank="1" showInputMessage="1" showErrorMessage="1" error="Въвежда се цяло положително число!" sqref="C28:F33 C26:F26 C15:F24 C11:F13 C9:F9 C42:H43 C45:H46 C48:H49 C51:H52 C54:H55 C57:H58 C60:H61 C63:H64 C66:H69">
      <formula1>0</formula1>
    </dataValidation>
  </dataValidations>
  <pageMargins left="0.70866141732283472" right="0.11811023622047245" top="0.74803149606299213" bottom="0.15748031496062992" header="0.31496062992125984" footer="0.31496062992125984"/>
  <pageSetup paperSize="9" scale="60" orientation="landscape" r:id="rId1"/>
  <headerFooter>
    <oddFooter>&amp;F&amp;RСтр. &amp;P</oddFooter>
  </headerFooter>
  <rowBreaks count="1" manualBreakCount="1">
    <brk id="34" min="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28"/>
  <sheetViews>
    <sheetView topLeftCell="A307" workbookViewId="0">
      <selection activeCell="H325" sqref="H325"/>
    </sheetView>
  </sheetViews>
  <sheetFormatPr defaultRowHeight="12.75"/>
  <cols>
    <col min="1" max="1" width="9.140625" style="70"/>
    <col min="2" max="2" width="11.140625" style="70" customWidth="1"/>
    <col min="3" max="4" width="9.140625" style="70"/>
  </cols>
  <sheetData>
    <row r="3" spans="1:2" ht="14.25">
      <c r="A3" s="71">
        <v>5100</v>
      </c>
      <c r="B3" s="70" t="s">
        <v>303</v>
      </c>
    </row>
    <row r="4" spans="1:2" ht="14.25">
      <c r="A4" s="71">
        <v>5101</v>
      </c>
      <c r="B4" s="70" t="s">
        <v>29</v>
      </c>
    </row>
    <row r="5" spans="1:2" ht="14.25">
      <c r="A5" s="71">
        <v>5102</v>
      </c>
      <c r="B5" s="70" t="s">
        <v>30</v>
      </c>
    </row>
    <row r="6" spans="1:2" ht="14.25">
      <c r="A6" s="71">
        <v>5103</v>
      </c>
      <c r="B6" s="70" t="s">
        <v>31</v>
      </c>
    </row>
    <row r="7" spans="1:2" ht="14.25">
      <c r="A7" s="71">
        <v>5104</v>
      </c>
      <c r="B7" s="70" t="s">
        <v>32</v>
      </c>
    </row>
    <row r="8" spans="1:2" ht="14.25">
      <c r="A8" s="71">
        <v>5105</v>
      </c>
      <c r="B8" s="70" t="s">
        <v>33</v>
      </c>
    </row>
    <row r="9" spans="1:2" ht="14.25">
      <c r="A9" s="71">
        <v>5106</v>
      </c>
      <c r="B9" s="70" t="s">
        <v>34</v>
      </c>
    </row>
    <row r="10" spans="1:2" ht="14.25">
      <c r="A10" s="71">
        <v>5107</v>
      </c>
      <c r="B10" s="70" t="s">
        <v>35</v>
      </c>
    </row>
    <row r="11" spans="1:2" ht="14.25">
      <c r="A11" s="71">
        <v>5108</v>
      </c>
      <c r="B11" s="70" t="s">
        <v>36</v>
      </c>
    </row>
    <row r="12" spans="1:2" ht="14.25">
      <c r="A12" s="71">
        <v>5109</v>
      </c>
      <c r="B12" s="70" t="s">
        <v>37</v>
      </c>
    </row>
    <row r="13" spans="1:2" ht="14.25">
      <c r="A13" s="71">
        <v>5110</v>
      </c>
      <c r="B13" s="70" t="s">
        <v>38</v>
      </c>
    </row>
    <row r="14" spans="1:2" ht="14.25">
      <c r="A14" s="71">
        <v>5111</v>
      </c>
      <c r="B14" s="70" t="s">
        <v>39</v>
      </c>
    </row>
    <row r="15" spans="1:2" ht="14.25">
      <c r="A15" s="71">
        <v>5112</v>
      </c>
      <c r="B15" s="70" t="s">
        <v>40</v>
      </c>
    </row>
    <row r="16" spans="1:2" ht="14.25">
      <c r="A16" s="71">
        <v>5113</v>
      </c>
      <c r="B16" s="70" t="s">
        <v>41</v>
      </c>
    </row>
    <row r="17" spans="1:2" ht="14.25">
      <c r="A17" s="71">
        <v>5114</v>
      </c>
      <c r="B17" s="70" t="s">
        <v>42</v>
      </c>
    </row>
    <row r="18" spans="1:2" ht="14.25">
      <c r="A18" s="71">
        <v>5195</v>
      </c>
    </row>
    <row r="19" spans="1:2" ht="14.25">
      <c r="A19" s="71">
        <v>5200</v>
      </c>
      <c r="B19" s="70" t="s">
        <v>304</v>
      </c>
    </row>
    <row r="20" spans="1:2" ht="14.25">
      <c r="A20" s="71">
        <v>5201</v>
      </c>
      <c r="B20" s="70" t="s">
        <v>43</v>
      </c>
    </row>
    <row r="21" spans="1:2" ht="14.25">
      <c r="A21" s="71">
        <v>5202</v>
      </c>
      <c r="B21" s="70" t="s">
        <v>305</v>
      </c>
    </row>
    <row r="22" spans="1:2" ht="14.25">
      <c r="A22" s="71">
        <v>5203</v>
      </c>
      <c r="B22" s="70" t="s">
        <v>44</v>
      </c>
    </row>
    <row r="23" spans="1:2" ht="14.25">
      <c r="A23" s="71">
        <v>5204</v>
      </c>
      <c r="B23" s="70" t="s">
        <v>45</v>
      </c>
    </row>
    <row r="24" spans="1:2" ht="14.25">
      <c r="A24" s="71">
        <v>5205</v>
      </c>
      <c r="B24" s="70" t="s">
        <v>46</v>
      </c>
    </row>
    <row r="25" spans="1:2" ht="14.25">
      <c r="A25" s="71">
        <v>5206</v>
      </c>
      <c r="B25" s="70" t="s">
        <v>47</v>
      </c>
    </row>
    <row r="26" spans="1:2" ht="14.25">
      <c r="A26" s="71">
        <v>5207</v>
      </c>
      <c r="B26" s="70" t="s">
        <v>48</v>
      </c>
    </row>
    <row r="27" spans="1:2" ht="14.25">
      <c r="A27" s="71">
        <v>5208</v>
      </c>
      <c r="B27" s="70" t="s">
        <v>49</v>
      </c>
    </row>
    <row r="28" spans="1:2" ht="14.25">
      <c r="A28" s="71">
        <v>5209</v>
      </c>
      <c r="B28" s="70" t="s">
        <v>50</v>
      </c>
    </row>
    <row r="29" spans="1:2" ht="14.25">
      <c r="A29" s="71">
        <v>5210</v>
      </c>
      <c r="B29" s="70" t="s">
        <v>51</v>
      </c>
    </row>
    <row r="30" spans="1:2" ht="14.25">
      <c r="A30" s="71">
        <v>5211</v>
      </c>
      <c r="B30" s="70" t="s">
        <v>52</v>
      </c>
    </row>
    <row r="31" spans="1:2" ht="14.25">
      <c r="A31" s="71">
        <v>5212</v>
      </c>
      <c r="B31" s="70" t="s">
        <v>53</v>
      </c>
    </row>
    <row r="32" spans="1:2" ht="14.25">
      <c r="A32" s="71">
        <v>5213</v>
      </c>
      <c r="B32" s="70" t="s">
        <v>54</v>
      </c>
    </row>
    <row r="33" spans="1:2" ht="14.25">
      <c r="A33" s="71">
        <v>5295</v>
      </c>
    </row>
    <row r="34" spans="1:2" ht="14.25">
      <c r="A34" s="71">
        <v>5300</v>
      </c>
      <c r="B34" s="70" t="s">
        <v>306</v>
      </c>
    </row>
    <row r="35" spans="1:2" ht="14.25">
      <c r="A35" s="71">
        <v>5301</v>
      </c>
      <c r="B35" s="70" t="s">
        <v>55</v>
      </c>
    </row>
    <row r="36" spans="1:2" ht="14.25">
      <c r="A36" s="71">
        <v>5302</v>
      </c>
      <c r="B36" s="70" t="s">
        <v>56</v>
      </c>
    </row>
    <row r="37" spans="1:2" ht="14.25">
      <c r="A37" s="71">
        <v>5303</v>
      </c>
      <c r="B37" s="70" t="s">
        <v>57</v>
      </c>
    </row>
    <row r="38" spans="1:2" ht="14.25">
      <c r="A38" s="71">
        <v>5304</v>
      </c>
      <c r="B38" s="70" t="s">
        <v>58</v>
      </c>
    </row>
    <row r="39" spans="1:2" ht="14.25">
      <c r="A39" s="71">
        <v>5305</v>
      </c>
      <c r="B39" s="70" t="s">
        <v>59</v>
      </c>
    </row>
    <row r="40" spans="1:2" ht="14.25">
      <c r="A40" s="71">
        <v>5306</v>
      </c>
      <c r="B40" s="70" t="s">
        <v>60</v>
      </c>
    </row>
    <row r="41" spans="1:2" ht="14.25">
      <c r="A41" s="71">
        <v>5307</v>
      </c>
      <c r="B41" s="70" t="s">
        <v>307</v>
      </c>
    </row>
    <row r="42" spans="1:2" ht="14.25">
      <c r="A42" s="71">
        <v>5308</v>
      </c>
      <c r="B42" s="70" t="s">
        <v>61</v>
      </c>
    </row>
    <row r="43" spans="1:2" ht="14.25">
      <c r="A43" s="71">
        <v>5309</v>
      </c>
      <c r="B43" s="70" t="s">
        <v>308</v>
      </c>
    </row>
    <row r="44" spans="1:2" ht="14.25">
      <c r="A44" s="71">
        <v>5310</v>
      </c>
      <c r="B44" s="70" t="s">
        <v>62</v>
      </c>
    </row>
    <row r="45" spans="1:2" ht="14.25">
      <c r="A45" s="71">
        <v>5311</v>
      </c>
      <c r="B45" s="70" t="s">
        <v>63</v>
      </c>
    </row>
    <row r="46" spans="1:2" ht="14.25">
      <c r="A46" s="71">
        <v>5312</v>
      </c>
      <c r="B46" s="70" t="s">
        <v>64</v>
      </c>
    </row>
    <row r="47" spans="1:2" ht="14.25">
      <c r="A47" s="71">
        <v>5395</v>
      </c>
    </row>
    <row r="48" spans="1:2" ht="14.25">
      <c r="A48" s="71">
        <v>5400</v>
      </c>
      <c r="B48" s="70" t="s">
        <v>309</v>
      </c>
    </row>
    <row r="49" spans="1:2" ht="14.25">
      <c r="A49" s="71">
        <v>5401</v>
      </c>
      <c r="B49" s="70" t="s">
        <v>65</v>
      </c>
    </row>
    <row r="50" spans="1:2" ht="14.25">
      <c r="A50" s="71">
        <v>5402</v>
      </c>
      <c r="B50" s="70" t="s">
        <v>66</v>
      </c>
    </row>
    <row r="51" spans="1:2" ht="14.25">
      <c r="A51" s="71">
        <v>5403</v>
      </c>
      <c r="B51" s="70" t="s">
        <v>67</v>
      </c>
    </row>
    <row r="52" spans="1:2" ht="14.25">
      <c r="A52" s="71">
        <v>5404</v>
      </c>
      <c r="B52" s="70" t="s">
        <v>68</v>
      </c>
    </row>
    <row r="53" spans="1:2" ht="14.25">
      <c r="A53" s="71">
        <v>5405</v>
      </c>
      <c r="B53" s="70" t="s">
        <v>69</v>
      </c>
    </row>
    <row r="54" spans="1:2" ht="14.25">
      <c r="A54" s="71">
        <v>5406</v>
      </c>
      <c r="B54" s="70" t="s">
        <v>70</v>
      </c>
    </row>
    <row r="55" spans="1:2" ht="14.25">
      <c r="A55" s="71">
        <v>5407</v>
      </c>
      <c r="B55" s="70" t="s">
        <v>71</v>
      </c>
    </row>
    <row r="56" spans="1:2" ht="14.25">
      <c r="A56" s="71">
        <v>5408</v>
      </c>
      <c r="B56" s="70" t="s">
        <v>72</v>
      </c>
    </row>
    <row r="57" spans="1:2" ht="14.25">
      <c r="A57" s="71">
        <v>5409</v>
      </c>
      <c r="B57" s="70" t="s">
        <v>73</v>
      </c>
    </row>
    <row r="58" spans="1:2" ht="14.25">
      <c r="A58" s="71">
        <v>5410</v>
      </c>
      <c r="B58" s="70" t="s">
        <v>74</v>
      </c>
    </row>
    <row r="59" spans="1:2" ht="14.25">
      <c r="A59" s="71">
        <v>5495</v>
      </c>
    </row>
    <row r="60" spans="1:2" ht="14.25">
      <c r="A60" s="71">
        <v>5500</v>
      </c>
      <c r="B60" s="70" t="s">
        <v>310</v>
      </c>
    </row>
    <row r="61" spans="1:2" ht="14.25">
      <c r="A61" s="71">
        <v>5501</v>
      </c>
      <c r="B61" s="70" t="s">
        <v>75</v>
      </c>
    </row>
    <row r="62" spans="1:2" ht="14.25">
      <c r="A62" s="71">
        <v>5502</v>
      </c>
      <c r="B62" s="70" t="s">
        <v>76</v>
      </c>
    </row>
    <row r="63" spans="1:2" ht="14.25">
      <c r="A63" s="71">
        <v>5503</v>
      </c>
      <c r="B63" s="70" t="s">
        <v>77</v>
      </c>
    </row>
    <row r="64" spans="1:2" ht="14.25">
      <c r="A64" s="71">
        <v>5504</v>
      </c>
      <c r="B64" s="70" t="s">
        <v>78</v>
      </c>
    </row>
    <row r="65" spans="1:2" ht="14.25">
      <c r="A65" s="71">
        <v>5505</v>
      </c>
      <c r="B65" s="70" t="s">
        <v>79</v>
      </c>
    </row>
    <row r="66" spans="1:2" ht="14.25">
      <c r="A66" s="71">
        <v>5506</v>
      </c>
      <c r="B66" s="70" t="s">
        <v>80</v>
      </c>
    </row>
    <row r="67" spans="1:2" ht="14.25">
      <c r="A67" s="71">
        <v>5507</v>
      </c>
      <c r="B67" s="70" t="s">
        <v>81</v>
      </c>
    </row>
    <row r="68" spans="1:2" ht="14.25">
      <c r="A68" s="71">
        <v>5508</v>
      </c>
      <c r="B68" s="70" t="s">
        <v>82</v>
      </c>
    </row>
    <row r="69" spans="1:2" ht="14.25">
      <c r="A69" s="71">
        <v>5509</v>
      </c>
      <c r="B69" s="70" t="s">
        <v>83</v>
      </c>
    </row>
    <row r="70" spans="1:2" ht="14.25">
      <c r="A70" s="71">
        <v>5510</v>
      </c>
      <c r="B70" s="70" t="s">
        <v>84</v>
      </c>
    </row>
    <row r="71" spans="1:2" ht="14.25">
      <c r="A71" s="71">
        <v>5511</v>
      </c>
      <c r="B71" s="70" t="s">
        <v>85</v>
      </c>
    </row>
    <row r="72" spans="1:2" ht="14.25">
      <c r="A72" s="71">
        <v>5595</v>
      </c>
    </row>
    <row r="73" spans="1:2" ht="14.25">
      <c r="A73" s="71">
        <v>5600</v>
      </c>
      <c r="B73" s="70" t="s">
        <v>311</v>
      </c>
    </row>
    <row r="74" spans="1:2" ht="14.25">
      <c r="A74" s="71">
        <v>5601</v>
      </c>
      <c r="B74" s="70" t="s">
        <v>86</v>
      </c>
    </row>
    <row r="75" spans="1:2" ht="14.25">
      <c r="A75" s="71">
        <v>5602</v>
      </c>
      <c r="B75" s="70" t="s">
        <v>87</v>
      </c>
    </row>
    <row r="76" spans="1:2" ht="14.25">
      <c r="A76" s="71">
        <v>5603</v>
      </c>
      <c r="B76" s="70" t="s">
        <v>88</v>
      </c>
    </row>
    <row r="77" spans="1:2" ht="14.25">
      <c r="A77" s="71">
        <v>5605</v>
      </c>
      <c r="B77" s="70" t="s">
        <v>89</v>
      </c>
    </row>
    <row r="78" spans="1:2" ht="14.25">
      <c r="A78" s="71">
        <v>5606</v>
      </c>
      <c r="B78" s="70" t="s">
        <v>90</v>
      </c>
    </row>
    <row r="79" spans="1:2" ht="14.25">
      <c r="A79" s="71">
        <v>5607</v>
      </c>
      <c r="B79" s="70" t="s">
        <v>91</v>
      </c>
    </row>
    <row r="80" spans="1:2" ht="14.25">
      <c r="A80" s="71">
        <v>5608</v>
      </c>
      <c r="B80" s="70" t="s">
        <v>92</v>
      </c>
    </row>
    <row r="81" spans="1:2" ht="14.25">
      <c r="A81" s="71">
        <v>5609</v>
      </c>
      <c r="B81" s="70" t="s">
        <v>93</v>
      </c>
    </row>
    <row r="82" spans="1:2" ht="14.25">
      <c r="A82" s="71">
        <v>5610</v>
      </c>
      <c r="B82" s="70" t="s">
        <v>94</v>
      </c>
    </row>
    <row r="83" spans="1:2" ht="14.25">
      <c r="A83" s="71">
        <v>5611</v>
      </c>
      <c r="B83" s="70" t="s">
        <v>95</v>
      </c>
    </row>
    <row r="84" spans="1:2" ht="14.25">
      <c r="A84" s="71">
        <v>5695</v>
      </c>
    </row>
    <row r="85" spans="1:2" ht="14.25">
      <c r="A85" s="71">
        <v>5700</v>
      </c>
      <c r="B85" s="70" t="s">
        <v>312</v>
      </c>
    </row>
    <row r="86" spans="1:2" ht="14.25">
      <c r="A86" s="71">
        <v>5701</v>
      </c>
      <c r="B86" s="70" t="s">
        <v>96</v>
      </c>
    </row>
    <row r="87" spans="1:2" ht="14.25">
      <c r="A87" s="71">
        <v>5702</v>
      </c>
      <c r="B87" s="70" t="s">
        <v>97</v>
      </c>
    </row>
    <row r="88" spans="1:2" ht="14.25">
      <c r="A88" s="71">
        <v>5703</v>
      </c>
      <c r="B88" s="70" t="s">
        <v>98</v>
      </c>
    </row>
    <row r="89" spans="1:2" ht="14.25">
      <c r="A89" s="71">
        <v>5704</v>
      </c>
      <c r="B89" s="70" t="s">
        <v>99</v>
      </c>
    </row>
    <row r="90" spans="1:2" ht="14.25">
      <c r="A90" s="71">
        <v>5795</v>
      </c>
    </row>
    <row r="91" spans="1:2" ht="14.25">
      <c r="A91" s="71">
        <v>5800</v>
      </c>
      <c r="B91" s="70" t="s">
        <v>313</v>
      </c>
    </row>
    <row r="92" spans="1:2" ht="14.25">
      <c r="A92" s="71">
        <v>5801</v>
      </c>
      <c r="B92" s="70" t="s">
        <v>100</v>
      </c>
    </row>
    <row r="93" spans="1:2" ht="14.25">
      <c r="A93" s="71">
        <v>5802</v>
      </c>
      <c r="B93" s="70" t="s">
        <v>101</v>
      </c>
    </row>
    <row r="94" spans="1:2" ht="14.25">
      <c r="A94" s="71">
        <v>5803</v>
      </c>
      <c r="B94" s="70" t="s">
        <v>102</v>
      </c>
    </row>
    <row r="95" spans="1:2" ht="14.25">
      <c r="A95" s="71">
        <v>5804</v>
      </c>
      <c r="B95" s="70" t="s">
        <v>103</v>
      </c>
    </row>
    <row r="96" spans="1:2" ht="14.25">
      <c r="A96" s="71">
        <v>5805</v>
      </c>
      <c r="B96" s="70" t="s">
        <v>104</v>
      </c>
    </row>
    <row r="97" spans="1:2" ht="14.25">
      <c r="A97" s="71">
        <v>5806</v>
      </c>
      <c r="B97" s="70" t="s">
        <v>105</v>
      </c>
    </row>
    <row r="98" spans="1:2" ht="14.25">
      <c r="A98" s="71">
        <v>5807</v>
      </c>
      <c r="B98" s="70" t="s">
        <v>106</v>
      </c>
    </row>
    <row r="99" spans="1:2" ht="14.25">
      <c r="A99" s="71">
        <v>5808</v>
      </c>
      <c r="B99" s="70" t="s">
        <v>107</v>
      </c>
    </row>
    <row r="100" spans="1:2" ht="14.25">
      <c r="A100" s="71">
        <v>5895</v>
      </c>
    </row>
    <row r="101" spans="1:2" ht="14.25">
      <c r="A101" s="71">
        <v>5900</v>
      </c>
      <c r="B101" s="70" t="s">
        <v>314</v>
      </c>
    </row>
    <row r="102" spans="1:2" ht="14.25">
      <c r="A102" s="71">
        <v>5901</v>
      </c>
      <c r="B102" s="70" t="s">
        <v>108</v>
      </c>
    </row>
    <row r="103" spans="1:2" ht="14.25">
      <c r="A103" s="71">
        <v>5902</v>
      </c>
      <c r="B103" s="70" t="s">
        <v>109</v>
      </c>
    </row>
    <row r="104" spans="1:2" ht="14.25">
      <c r="A104" s="71">
        <v>5903</v>
      </c>
      <c r="B104" s="70" t="s">
        <v>110</v>
      </c>
    </row>
    <row r="105" spans="1:2" ht="14.25">
      <c r="A105" s="71">
        <v>5904</v>
      </c>
      <c r="B105" s="70" t="s">
        <v>111</v>
      </c>
    </row>
    <row r="106" spans="1:2" ht="14.25">
      <c r="A106" s="71">
        <v>5905</v>
      </c>
      <c r="B106" s="70" t="s">
        <v>112</v>
      </c>
    </row>
    <row r="107" spans="1:2" ht="14.25">
      <c r="A107" s="71">
        <v>5906</v>
      </c>
      <c r="B107" s="70" t="s">
        <v>113</v>
      </c>
    </row>
    <row r="108" spans="1:2" ht="14.25">
      <c r="A108" s="71">
        <v>5907</v>
      </c>
      <c r="B108" s="70" t="s">
        <v>114</v>
      </c>
    </row>
    <row r="109" spans="1:2" ht="14.25">
      <c r="A109" s="71">
        <v>5995</v>
      </c>
    </row>
    <row r="110" spans="1:2" ht="14.25">
      <c r="A110" s="71">
        <v>6000</v>
      </c>
      <c r="B110" s="70" t="s">
        <v>315</v>
      </c>
    </row>
    <row r="111" spans="1:2" ht="14.25">
      <c r="A111" s="71">
        <v>6001</v>
      </c>
      <c r="B111" s="70" t="s">
        <v>316</v>
      </c>
    </row>
    <row r="112" spans="1:2" ht="14.25">
      <c r="A112" s="71">
        <v>6002</v>
      </c>
      <c r="B112" s="70" t="s">
        <v>115</v>
      </c>
    </row>
    <row r="113" spans="1:2" ht="14.25">
      <c r="A113" s="71">
        <v>6003</v>
      </c>
      <c r="B113" s="70" t="s">
        <v>116</v>
      </c>
    </row>
    <row r="114" spans="1:2" ht="14.25">
      <c r="A114" s="71">
        <v>6004</v>
      </c>
      <c r="B114" s="70" t="s">
        <v>117</v>
      </c>
    </row>
    <row r="115" spans="1:2" ht="14.25">
      <c r="A115" s="71">
        <v>6005</v>
      </c>
      <c r="B115" s="70" t="s">
        <v>118</v>
      </c>
    </row>
    <row r="116" spans="1:2" ht="14.25">
      <c r="A116" s="71">
        <v>6006</v>
      </c>
      <c r="B116" s="70" t="s">
        <v>119</v>
      </c>
    </row>
    <row r="117" spans="1:2" ht="14.25">
      <c r="A117" s="71">
        <v>6007</v>
      </c>
      <c r="B117" s="70" t="s">
        <v>120</v>
      </c>
    </row>
    <row r="118" spans="1:2" ht="14.25">
      <c r="A118" s="71">
        <v>6008</v>
      </c>
      <c r="B118" s="70" t="s">
        <v>121</v>
      </c>
    </row>
    <row r="119" spans="1:2" ht="14.25">
      <c r="A119" s="71">
        <v>6009</v>
      </c>
      <c r="B119" s="70" t="s">
        <v>122</v>
      </c>
    </row>
    <row r="120" spans="1:2" ht="14.25">
      <c r="A120" s="71">
        <v>6095</v>
      </c>
    </row>
    <row r="121" spans="1:2" ht="14.25">
      <c r="A121" s="71">
        <v>6100</v>
      </c>
      <c r="B121" s="70" t="s">
        <v>317</v>
      </c>
    </row>
    <row r="122" spans="1:2" ht="14.25">
      <c r="A122" s="71">
        <v>6101</v>
      </c>
      <c r="B122" s="70" t="s">
        <v>123</v>
      </c>
    </row>
    <row r="123" spans="1:2" ht="14.25">
      <c r="A123" s="71">
        <v>6102</v>
      </c>
      <c r="B123" s="70" t="s">
        <v>124</v>
      </c>
    </row>
    <row r="124" spans="1:2" ht="14.25">
      <c r="A124" s="71">
        <v>6103</v>
      </c>
      <c r="B124" s="70" t="s">
        <v>125</v>
      </c>
    </row>
    <row r="125" spans="1:2" ht="14.25">
      <c r="A125" s="71">
        <v>6104</v>
      </c>
      <c r="B125" s="70" t="s">
        <v>126</v>
      </c>
    </row>
    <row r="126" spans="1:2" ht="14.25">
      <c r="A126" s="71">
        <v>6105</v>
      </c>
      <c r="B126" s="70" t="s">
        <v>127</v>
      </c>
    </row>
    <row r="127" spans="1:2" ht="14.25">
      <c r="A127" s="71">
        <v>6106</v>
      </c>
      <c r="B127" s="70" t="s">
        <v>128</v>
      </c>
    </row>
    <row r="128" spans="1:2" ht="14.25">
      <c r="A128" s="71">
        <v>6107</v>
      </c>
      <c r="B128" s="70" t="s">
        <v>129</v>
      </c>
    </row>
    <row r="129" spans="1:2" ht="14.25">
      <c r="A129" s="71">
        <v>6108</v>
      </c>
      <c r="B129" s="70" t="s">
        <v>130</v>
      </c>
    </row>
    <row r="130" spans="1:2" ht="14.25">
      <c r="A130" s="71">
        <v>6195</v>
      </c>
    </row>
    <row r="131" spans="1:2" ht="14.25">
      <c r="A131" s="71">
        <v>6200</v>
      </c>
      <c r="B131" s="70" t="s">
        <v>318</v>
      </c>
    </row>
    <row r="132" spans="1:2" ht="14.25">
      <c r="A132" s="71">
        <v>6201</v>
      </c>
      <c r="B132" s="70" t="s">
        <v>131</v>
      </c>
    </row>
    <row r="133" spans="1:2" ht="14.25">
      <c r="A133" s="71">
        <v>6202</v>
      </c>
      <c r="B133" s="70" t="s">
        <v>132</v>
      </c>
    </row>
    <row r="134" spans="1:2" ht="14.25">
      <c r="A134" s="71">
        <v>6203</v>
      </c>
      <c r="B134" s="70" t="s">
        <v>133</v>
      </c>
    </row>
    <row r="135" spans="1:2" ht="14.25">
      <c r="A135" s="71">
        <v>6204</v>
      </c>
      <c r="B135" s="70" t="s">
        <v>134</v>
      </c>
    </row>
    <row r="136" spans="1:2" ht="14.25">
      <c r="A136" s="71">
        <v>6205</v>
      </c>
      <c r="B136" s="70" t="s">
        <v>135</v>
      </c>
    </row>
    <row r="137" spans="1:2" ht="14.25">
      <c r="A137" s="71">
        <v>6206</v>
      </c>
      <c r="B137" s="70" t="s">
        <v>136</v>
      </c>
    </row>
    <row r="138" spans="1:2" ht="14.25">
      <c r="A138" s="71">
        <v>6207</v>
      </c>
      <c r="B138" s="70" t="s">
        <v>137</v>
      </c>
    </row>
    <row r="139" spans="1:2" ht="14.25">
      <c r="A139" s="71">
        <v>6208</v>
      </c>
      <c r="B139" s="70" t="s">
        <v>138</v>
      </c>
    </row>
    <row r="140" spans="1:2" ht="14.25">
      <c r="A140" s="71">
        <v>6209</v>
      </c>
      <c r="B140" s="70" t="s">
        <v>139</v>
      </c>
    </row>
    <row r="141" spans="1:2" ht="14.25">
      <c r="A141" s="71">
        <v>6210</v>
      </c>
      <c r="B141" s="70" t="s">
        <v>140</v>
      </c>
    </row>
    <row r="142" spans="1:2" ht="14.25">
      <c r="A142" s="71">
        <v>6211</v>
      </c>
      <c r="B142" s="70" t="s">
        <v>141</v>
      </c>
    </row>
    <row r="143" spans="1:2" ht="14.25">
      <c r="A143" s="71">
        <v>6295</v>
      </c>
    </row>
    <row r="144" spans="1:2" ht="14.25">
      <c r="A144" s="71">
        <v>6300</v>
      </c>
      <c r="B144" s="70" t="s">
        <v>319</v>
      </c>
    </row>
    <row r="145" spans="1:2" ht="14.25">
      <c r="A145" s="71">
        <v>6301</v>
      </c>
      <c r="B145" s="70" t="s">
        <v>142</v>
      </c>
    </row>
    <row r="146" spans="1:2" ht="14.25">
      <c r="A146" s="71">
        <v>6302</v>
      </c>
      <c r="B146" s="70" t="s">
        <v>143</v>
      </c>
    </row>
    <row r="147" spans="1:2" ht="14.25">
      <c r="A147" s="71">
        <v>6303</v>
      </c>
      <c r="B147" s="70" t="s">
        <v>144</v>
      </c>
    </row>
    <row r="148" spans="1:2" ht="14.25">
      <c r="A148" s="71">
        <v>6304</v>
      </c>
      <c r="B148" s="70" t="s">
        <v>145</v>
      </c>
    </row>
    <row r="149" spans="1:2" ht="14.25">
      <c r="A149" s="71">
        <v>6305</v>
      </c>
      <c r="B149" s="70" t="s">
        <v>146</v>
      </c>
    </row>
    <row r="150" spans="1:2" ht="14.25">
      <c r="A150" s="71">
        <v>6306</v>
      </c>
      <c r="B150" s="70" t="s">
        <v>147</v>
      </c>
    </row>
    <row r="151" spans="1:2" ht="14.25">
      <c r="A151" s="71">
        <v>6307</v>
      </c>
      <c r="B151" s="70" t="s">
        <v>148</v>
      </c>
    </row>
    <row r="152" spans="1:2" ht="14.25">
      <c r="A152" s="71">
        <v>6308</v>
      </c>
      <c r="B152" s="70" t="s">
        <v>149</v>
      </c>
    </row>
    <row r="153" spans="1:2" ht="14.25">
      <c r="A153" s="71">
        <v>6309</v>
      </c>
      <c r="B153" s="70" t="s">
        <v>150</v>
      </c>
    </row>
    <row r="154" spans="1:2" ht="14.25">
      <c r="A154" s="71">
        <v>6310</v>
      </c>
      <c r="B154" s="70" t="s">
        <v>151</v>
      </c>
    </row>
    <row r="155" spans="1:2" ht="14.25">
      <c r="A155" s="71">
        <v>6311</v>
      </c>
      <c r="B155" s="70" t="s">
        <v>152</v>
      </c>
    </row>
    <row r="156" spans="1:2" ht="14.25">
      <c r="A156" s="71">
        <v>6312</v>
      </c>
      <c r="B156" s="70" t="s">
        <v>153</v>
      </c>
    </row>
    <row r="157" spans="1:2" ht="14.25">
      <c r="A157" s="71">
        <v>6395</v>
      </c>
    </row>
    <row r="158" spans="1:2" ht="14.25">
      <c r="A158" s="71">
        <v>6400</v>
      </c>
      <c r="B158" s="70" t="s">
        <v>320</v>
      </c>
    </row>
    <row r="159" spans="1:2" ht="14.25">
      <c r="A159" s="71">
        <v>6401</v>
      </c>
      <c r="B159" s="70" t="s">
        <v>154</v>
      </c>
    </row>
    <row r="160" spans="1:2" ht="14.25">
      <c r="A160" s="71">
        <v>6402</v>
      </c>
      <c r="B160" s="70" t="s">
        <v>155</v>
      </c>
    </row>
    <row r="161" spans="1:2" ht="14.25">
      <c r="A161" s="71">
        <v>6403</v>
      </c>
      <c r="B161" s="70" t="s">
        <v>156</v>
      </c>
    </row>
    <row r="162" spans="1:2" ht="14.25">
      <c r="A162" s="71">
        <v>6404</v>
      </c>
      <c r="B162" s="70" t="s">
        <v>157</v>
      </c>
    </row>
    <row r="163" spans="1:2" ht="14.25">
      <c r="A163" s="71">
        <v>6405</v>
      </c>
      <c r="B163" s="70" t="s">
        <v>158</v>
      </c>
    </row>
    <row r="164" spans="1:2" ht="14.25">
      <c r="A164" s="71">
        <v>6406</v>
      </c>
      <c r="B164" s="70" t="s">
        <v>159</v>
      </c>
    </row>
    <row r="165" spans="1:2" ht="14.25">
      <c r="A165" s="71">
        <v>6495</v>
      </c>
    </row>
    <row r="166" spans="1:2" ht="14.25">
      <c r="A166" s="71">
        <v>6500</v>
      </c>
      <c r="B166" s="70" t="s">
        <v>321</v>
      </c>
    </row>
    <row r="167" spans="1:2" ht="14.25">
      <c r="A167" s="71">
        <v>6501</v>
      </c>
      <c r="B167" s="70" t="s">
        <v>160</v>
      </c>
    </row>
    <row r="168" spans="1:2" ht="14.25">
      <c r="A168" s="71">
        <v>6502</v>
      </c>
      <c r="B168" s="70" t="s">
        <v>161</v>
      </c>
    </row>
    <row r="169" spans="1:2" ht="14.25">
      <c r="A169" s="71">
        <v>6503</v>
      </c>
      <c r="B169" s="70" t="s">
        <v>162</v>
      </c>
    </row>
    <row r="170" spans="1:2" ht="14.25">
      <c r="A170" s="71">
        <v>6504</v>
      </c>
      <c r="B170" s="70" t="s">
        <v>163</v>
      </c>
    </row>
    <row r="171" spans="1:2" ht="14.25">
      <c r="A171" s="71">
        <v>6505</v>
      </c>
      <c r="B171" s="70" t="s">
        <v>164</v>
      </c>
    </row>
    <row r="172" spans="1:2" ht="14.25">
      <c r="A172" s="71">
        <v>6506</v>
      </c>
      <c r="B172" s="70" t="s">
        <v>165</v>
      </c>
    </row>
    <row r="173" spans="1:2" ht="14.25">
      <c r="A173" s="71">
        <v>6507</v>
      </c>
      <c r="B173" s="70" t="s">
        <v>166</v>
      </c>
    </row>
    <row r="174" spans="1:2" ht="14.25">
      <c r="A174" s="71">
        <v>6508</v>
      </c>
      <c r="B174" s="70" t="s">
        <v>167</v>
      </c>
    </row>
    <row r="175" spans="1:2" ht="14.25">
      <c r="A175" s="71">
        <v>6509</v>
      </c>
      <c r="B175" s="70" t="s">
        <v>168</v>
      </c>
    </row>
    <row r="176" spans="1:2" ht="14.25">
      <c r="A176" s="71">
        <v>6510</v>
      </c>
      <c r="B176" s="70" t="s">
        <v>169</v>
      </c>
    </row>
    <row r="177" spans="1:2" ht="14.25">
      <c r="A177" s="71">
        <v>6511</v>
      </c>
      <c r="B177" s="70" t="s">
        <v>170</v>
      </c>
    </row>
    <row r="178" spans="1:2" ht="14.25">
      <c r="A178" s="71">
        <v>6595</v>
      </c>
    </row>
    <row r="179" spans="1:2" ht="14.25">
      <c r="A179" s="71">
        <v>6600</v>
      </c>
      <c r="B179" s="70" t="s">
        <v>322</v>
      </c>
    </row>
    <row r="180" spans="1:2" ht="14.25">
      <c r="A180" s="71">
        <v>6601</v>
      </c>
      <c r="B180" s="70" t="s">
        <v>171</v>
      </c>
    </row>
    <row r="181" spans="1:2" ht="14.25">
      <c r="A181" s="71">
        <v>6602</v>
      </c>
      <c r="B181" s="70" t="s">
        <v>172</v>
      </c>
    </row>
    <row r="182" spans="1:2" ht="14.25">
      <c r="A182" s="71">
        <v>6603</v>
      </c>
      <c r="B182" s="70" t="s">
        <v>173</v>
      </c>
    </row>
    <row r="183" spans="1:2" ht="14.25">
      <c r="A183" s="71">
        <v>6604</v>
      </c>
      <c r="B183" s="70" t="s">
        <v>174</v>
      </c>
    </row>
    <row r="184" spans="1:2" ht="14.25">
      <c r="A184" s="71">
        <v>6605</v>
      </c>
      <c r="B184" s="70" t="s">
        <v>175</v>
      </c>
    </row>
    <row r="185" spans="1:2" ht="14.25">
      <c r="A185" s="71">
        <v>6606</v>
      </c>
      <c r="B185" s="70" t="s">
        <v>176</v>
      </c>
    </row>
    <row r="186" spans="1:2" ht="14.25">
      <c r="A186" s="71">
        <v>6607</v>
      </c>
      <c r="B186" s="70" t="s">
        <v>177</v>
      </c>
    </row>
    <row r="187" spans="1:2" ht="14.25">
      <c r="A187" s="71">
        <v>6608</v>
      </c>
      <c r="B187" s="70" t="s">
        <v>178</v>
      </c>
    </row>
    <row r="188" spans="1:2" ht="14.25">
      <c r="A188" s="71">
        <v>6609</v>
      </c>
      <c r="B188" s="70" t="s">
        <v>179</v>
      </c>
    </row>
    <row r="189" spans="1:2" ht="14.25">
      <c r="A189" s="71">
        <v>6610</v>
      </c>
      <c r="B189" s="70" t="s">
        <v>180</v>
      </c>
    </row>
    <row r="190" spans="1:2" ht="14.25">
      <c r="A190" s="71">
        <v>6611</v>
      </c>
      <c r="B190" s="70" t="s">
        <v>181</v>
      </c>
    </row>
    <row r="191" spans="1:2" ht="14.25">
      <c r="A191" s="71">
        <v>6612</v>
      </c>
      <c r="B191" s="70" t="s">
        <v>182</v>
      </c>
    </row>
    <row r="192" spans="1:2" ht="14.25">
      <c r="A192" s="71">
        <v>6613</v>
      </c>
      <c r="B192" s="70" t="s">
        <v>183</v>
      </c>
    </row>
    <row r="193" spans="1:2" ht="14.25">
      <c r="A193" s="71">
        <v>6614</v>
      </c>
      <c r="B193" s="70" t="s">
        <v>184</v>
      </c>
    </row>
    <row r="194" spans="1:2" ht="14.25">
      <c r="A194" s="71">
        <v>6615</v>
      </c>
      <c r="B194" s="70" t="s">
        <v>185</v>
      </c>
    </row>
    <row r="195" spans="1:2" ht="14.25">
      <c r="A195" s="71">
        <v>6616</v>
      </c>
      <c r="B195" s="70" t="s">
        <v>186</v>
      </c>
    </row>
    <row r="196" spans="1:2" ht="14.25">
      <c r="A196" s="71">
        <v>6617</v>
      </c>
      <c r="B196" s="70" t="s">
        <v>187</v>
      </c>
    </row>
    <row r="197" spans="1:2" ht="14.25">
      <c r="A197" s="71">
        <v>6618</v>
      </c>
      <c r="B197" s="70" t="s">
        <v>188</v>
      </c>
    </row>
    <row r="198" spans="1:2" ht="14.25">
      <c r="A198" s="71">
        <v>6695</v>
      </c>
    </row>
    <row r="199" spans="1:2" ht="14.25">
      <c r="A199" s="71">
        <v>6700</v>
      </c>
      <c r="B199" s="70" t="s">
        <v>323</v>
      </c>
    </row>
    <row r="200" spans="1:2" ht="14.25">
      <c r="A200" s="71">
        <v>6701</v>
      </c>
      <c r="B200" s="70" t="s">
        <v>189</v>
      </c>
    </row>
    <row r="201" spans="1:2" ht="14.25">
      <c r="A201" s="71">
        <v>6702</v>
      </c>
      <c r="B201" s="70" t="s">
        <v>190</v>
      </c>
    </row>
    <row r="202" spans="1:2" ht="14.25">
      <c r="A202" s="71">
        <v>6703</v>
      </c>
      <c r="B202" s="70" t="s">
        <v>191</v>
      </c>
    </row>
    <row r="203" spans="1:2" ht="14.25">
      <c r="A203" s="71">
        <v>6704</v>
      </c>
      <c r="B203" s="70" t="s">
        <v>192</v>
      </c>
    </row>
    <row r="204" spans="1:2" ht="14.25">
      <c r="A204" s="71">
        <v>6705</v>
      </c>
      <c r="B204" s="70" t="s">
        <v>193</v>
      </c>
    </row>
    <row r="205" spans="1:2" ht="14.25">
      <c r="A205" s="71">
        <v>6706</v>
      </c>
      <c r="B205" s="70" t="s">
        <v>194</v>
      </c>
    </row>
    <row r="206" spans="1:2" ht="14.25">
      <c r="A206" s="71">
        <v>6707</v>
      </c>
      <c r="B206" s="70" t="s">
        <v>195</v>
      </c>
    </row>
    <row r="207" spans="1:2" ht="14.25">
      <c r="A207" s="71">
        <v>6795</v>
      </c>
    </row>
    <row r="208" spans="1:2" ht="14.25">
      <c r="A208" s="71">
        <v>6800</v>
      </c>
      <c r="B208" s="70" t="s">
        <v>324</v>
      </c>
    </row>
    <row r="209" spans="1:2" ht="14.25">
      <c r="A209" s="71">
        <v>6801</v>
      </c>
      <c r="B209" s="70" t="s">
        <v>196</v>
      </c>
    </row>
    <row r="210" spans="1:2" ht="14.25">
      <c r="A210" s="71">
        <v>6802</v>
      </c>
      <c r="B210" s="70" t="s">
        <v>58</v>
      </c>
    </row>
    <row r="211" spans="1:2" ht="14.25">
      <c r="A211" s="71">
        <v>6803</v>
      </c>
      <c r="B211" s="70" t="s">
        <v>197</v>
      </c>
    </row>
    <row r="212" spans="1:2" ht="14.25">
      <c r="A212" s="71">
        <v>6804</v>
      </c>
      <c r="B212" s="70" t="s">
        <v>198</v>
      </c>
    </row>
    <row r="213" spans="1:2" ht="14.25">
      <c r="A213" s="71">
        <v>6805</v>
      </c>
      <c r="B213" s="70" t="s">
        <v>199</v>
      </c>
    </row>
    <row r="214" spans="1:2" ht="14.25">
      <c r="A214" s="71">
        <v>6806</v>
      </c>
      <c r="B214" s="70" t="s">
        <v>200</v>
      </c>
    </row>
    <row r="215" spans="1:2" ht="14.25">
      <c r="A215" s="71">
        <v>6807</v>
      </c>
      <c r="B215" s="70" t="s">
        <v>201</v>
      </c>
    </row>
    <row r="216" spans="1:2" ht="14.25">
      <c r="A216" s="71">
        <v>6808</v>
      </c>
      <c r="B216" s="70" t="s">
        <v>202</v>
      </c>
    </row>
    <row r="217" spans="1:2" ht="14.25">
      <c r="A217" s="71">
        <v>6895</v>
      </c>
    </row>
    <row r="218" spans="1:2" ht="14.25">
      <c r="A218" s="71">
        <v>6900</v>
      </c>
      <c r="B218" s="70" t="s">
        <v>325</v>
      </c>
    </row>
    <row r="219" spans="1:2" ht="14.25">
      <c r="A219" s="71">
        <v>6901</v>
      </c>
      <c r="B219" s="70" t="s">
        <v>203</v>
      </c>
    </row>
    <row r="220" spans="1:2" ht="14.25">
      <c r="A220" s="71">
        <v>6902</v>
      </c>
      <c r="B220" s="70" t="s">
        <v>204</v>
      </c>
    </row>
    <row r="221" spans="1:2" ht="14.25">
      <c r="A221" s="71">
        <v>6903</v>
      </c>
      <c r="B221" s="70" t="s">
        <v>205</v>
      </c>
    </row>
    <row r="222" spans="1:2" ht="14.25">
      <c r="A222" s="71">
        <v>6904</v>
      </c>
      <c r="B222" s="70" t="s">
        <v>206</v>
      </c>
    </row>
    <row r="223" spans="1:2" ht="14.25">
      <c r="A223" s="71">
        <v>6905</v>
      </c>
      <c r="B223" s="70" t="s">
        <v>207</v>
      </c>
    </row>
    <row r="224" spans="1:2" ht="14.25">
      <c r="A224" s="71">
        <v>6906</v>
      </c>
      <c r="B224" s="70" t="s">
        <v>208</v>
      </c>
    </row>
    <row r="225" spans="1:2" ht="14.25">
      <c r="A225" s="71">
        <v>6907</v>
      </c>
      <c r="B225" s="70" t="s">
        <v>209</v>
      </c>
    </row>
    <row r="226" spans="1:2" ht="14.25">
      <c r="A226" s="71">
        <v>6995</v>
      </c>
    </row>
    <row r="227" spans="1:2" ht="14.25">
      <c r="A227" s="71">
        <v>7000</v>
      </c>
      <c r="B227" s="70" t="s">
        <v>326</v>
      </c>
    </row>
    <row r="228" spans="1:2" ht="14.25">
      <c r="A228" s="71">
        <v>7001</v>
      </c>
      <c r="B228" s="70" t="s">
        <v>210</v>
      </c>
    </row>
    <row r="229" spans="1:2" ht="14.25">
      <c r="A229" s="71">
        <v>7002</v>
      </c>
      <c r="B229" s="70" t="s">
        <v>211</v>
      </c>
    </row>
    <row r="230" spans="1:2" ht="14.25">
      <c r="A230" s="71">
        <v>7003</v>
      </c>
      <c r="B230" s="70" t="s">
        <v>212</v>
      </c>
    </row>
    <row r="231" spans="1:2" ht="14.25">
      <c r="A231" s="71">
        <v>7004</v>
      </c>
      <c r="B231" s="70" t="s">
        <v>213</v>
      </c>
    </row>
    <row r="232" spans="1:2" ht="14.25">
      <c r="A232" s="71">
        <v>7095</v>
      </c>
    </row>
    <row r="233" spans="1:2" ht="14.25">
      <c r="A233" s="71">
        <v>7100</v>
      </c>
      <c r="B233" s="70" t="s">
        <v>327</v>
      </c>
    </row>
    <row r="234" spans="1:2" ht="14.25">
      <c r="A234" s="71">
        <v>7101</v>
      </c>
      <c r="B234" s="70" t="s">
        <v>214</v>
      </c>
    </row>
    <row r="235" spans="1:2" ht="14.25">
      <c r="A235" s="71">
        <v>7102</v>
      </c>
      <c r="B235" s="70" t="s">
        <v>215</v>
      </c>
    </row>
    <row r="236" spans="1:2" ht="14.25">
      <c r="A236" s="71">
        <v>7103</v>
      </c>
      <c r="B236" s="70" t="s">
        <v>216</v>
      </c>
    </row>
    <row r="237" spans="1:2" ht="14.25">
      <c r="A237" s="71">
        <v>7104</v>
      </c>
      <c r="B237" s="70" t="s">
        <v>217</v>
      </c>
    </row>
    <row r="238" spans="1:2" ht="14.25">
      <c r="A238" s="71">
        <v>7105</v>
      </c>
      <c r="B238" s="70" t="s">
        <v>218</v>
      </c>
    </row>
    <row r="239" spans="1:2" ht="14.25">
      <c r="A239" s="71">
        <v>7106</v>
      </c>
      <c r="B239" s="70" t="s">
        <v>219</v>
      </c>
    </row>
    <row r="240" spans="1:2" ht="14.25">
      <c r="A240" s="71">
        <v>7107</v>
      </c>
      <c r="B240" s="70" t="s">
        <v>220</v>
      </c>
    </row>
    <row r="241" spans="1:2" ht="14.25">
      <c r="A241" s="71">
        <v>7108</v>
      </c>
      <c r="B241" s="70" t="s">
        <v>221</v>
      </c>
    </row>
    <row r="242" spans="1:2" ht="14.25">
      <c r="A242" s="71">
        <v>7109</v>
      </c>
      <c r="B242" s="70" t="s">
        <v>222</v>
      </c>
    </row>
    <row r="243" spans="1:2" ht="14.25">
      <c r="A243" s="71">
        <v>7110</v>
      </c>
      <c r="B243" s="70" t="s">
        <v>223</v>
      </c>
    </row>
    <row r="244" spans="1:2" ht="14.25">
      <c r="A244" s="71">
        <v>7195</v>
      </c>
    </row>
    <row r="245" spans="1:2" ht="14.25">
      <c r="A245" s="71">
        <v>7225</v>
      </c>
      <c r="B245" s="70" t="s">
        <v>328</v>
      </c>
    </row>
    <row r="246" spans="1:2" ht="14.25">
      <c r="A246" s="71">
        <v>7300</v>
      </c>
      <c r="B246" s="70" t="s">
        <v>329</v>
      </c>
    </row>
    <row r="247" spans="1:2" ht="14.25">
      <c r="A247" s="71">
        <v>7301</v>
      </c>
      <c r="B247" s="70" t="s">
        <v>224</v>
      </c>
    </row>
    <row r="248" spans="1:2" ht="14.25">
      <c r="A248" s="71">
        <v>7302</v>
      </c>
      <c r="B248" s="70" t="s">
        <v>225</v>
      </c>
    </row>
    <row r="249" spans="1:2" ht="14.25">
      <c r="A249" s="71">
        <v>7303</v>
      </c>
      <c r="B249" s="70" t="s">
        <v>226</v>
      </c>
    </row>
    <row r="250" spans="1:2" ht="14.25">
      <c r="A250" s="71">
        <v>7304</v>
      </c>
      <c r="B250" s="70" t="s">
        <v>227</v>
      </c>
    </row>
    <row r="251" spans="1:2" ht="14.25">
      <c r="A251" s="71">
        <v>7305</v>
      </c>
      <c r="B251" s="70" t="s">
        <v>228</v>
      </c>
    </row>
    <row r="252" spans="1:2" ht="14.25">
      <c r="A252" s="71">
        <v>7306</v>
      </c>
      <c r="B252" s="70" t="s">
        <v>330</v>
      </c>
    </row>
    <row r="253" spans="1:2" ht="14.25">
      <c r="A253" s="71">
        <v>7307</v>
      </c>
      <c r="B253" s="70" t="s">
        <v>331</v>
      </c>
    </row>
    <row r="254" spans="1:2" ht="14.25">
      <c r="A254" s="71">
        <v>7308</v>
      </c>
      <c r="B254" s="70" t="s">
        <v>229</v>
      </c>
    </row>
    <row r="255" spans="1:2" ht="14.25">
      <c r="A255" s="71">
        <v>7309</v>
      </c>
      <c r="B255" s="70" t="s">
        <v>230</v>
      </c>
    </row>
    <row r="256" spans="1:2" ht="14.25">
      <c r="A256" s="71">
        <v>7310</v>
      </c>
      <c r="B256" s="70" t="s">
        <v>231</v>
      </c>
    </row>
    <row r="257" spans="1:2" ht="14.25">
      <c r="A257" s="71">
        <v>7311</v>
      </c>
      <c r="B257" s="70" t="s">
        <v>232</v>
      </c>
    </row>
    <row r="258" spans="1:2" ht="14.25">
      <c r="A258" s="71">
        <v>7312</v>
      </c>
      <c r="B258" s="70" t="s">
        <v>233</v>
      </c>
    </row>
    <row r="259" spans="1:2" ht="14.25">
      <c r="A259" s="71">
        <v>7313</v>
      </c>
      <c r="B259" s="70" t="s">
        <v>234</v>
      </c>
    </row>
    <row r="260" spans="1:2" ht="14.25">
      <c r="A260" s="71">
        <v>7314</v>
      </c>
      <c r="B260" s="70" t="s">
        <v>235</v>
      </c>
    </row>
    <row r="261" spans="1:2" ht="14.25">
      <c r="A261" s="71">
        <v>7315</v>
      </c>
      <c r="B261" s="70" t="s">
        <v>236</v>
      </c>
    </row>
    <row r="262" spans="1:2" ht="14.25">
      <c r="A262" s="71">
        <v>7316</v>
      </c>
      <c r="B262" s="70" t="s">
        <v>237</v>
      </c>
    </row>
    <row r="263" spans="1:2" ht="14.25">
      <c r="A263" s="71">
        <v>7317</v>
      </c>
      <c r="B263" s="70" t="s">
        <v>238</v>
      </c>
    </row>
    <row r="264" spans="1:2" ht="14.25">
      <c r="A264" s="71">
        <v>7318</v>
      </c>
      <c r="B264" s="70" t="s">
        <v>239</v>
      </c>
    </row>
    <row r="265" spans="1:2" ht="14.25">
      <c r="A265" s="71">
        <v>7319</v>
      </c>
      <c r="B265" s="70" t="s">
        <v>240</v>
      </c>
    </row>
    <row r="266" spans="1:2" ht="14.25">
      <c r="A266" s="71">
        <v>7320</v>
      </c>
      <c r="B266" s="70" t="s">
        <v>241</v>
      </c>
    </row>
    <row r="267" spans="1:2" ht="14.25">
      <c r="A267" s="71">
        <v>7321</v>
      </c>
      <c r="B267" s="70" t="s">
        <v>242</v>
      </c>
    </row>
    <row r="268" spans="1:2" ht="14.25">
      <c r="A268" s="71">
        <v>7322</v>
      </c>
      <c r="B268" s="70" t="s">
        <v>243</v>
      </c>
    </row>
    <row r="269" spans="1:2" ht="14.25">
      <c r="A269" s="71">
        <v>7395</v>
      </c>
    </row>
    <row r="270" spans="1:2" ht="14.25">
      <c r="A270" s="71">
        <v>7400</v>
      </c>
      <c r="B270" s="70" t="s">
        <v>332</v>
      </c>
    </row>
    <row r="271" spans="1:2" ht="14.25">
      <c r="A271" s="71">
        <v>7401</v>
      </c>
      <c r="B271" s="70" t="s">
        <v>244</v>
      </c>
    </row>
    <row r="272" spans="1:2" ht="14.25">
      <c r="A272" s="71">
        <v>7402</v>
      </c>
      <c r="B272" s="70" t="s">
        <v>245</v>
      </c>
    </row>
    <row r="273" spans="1:2" ht="14.25">
      <c r="A273" s="71">
        <v>7403</v>
      </c>
      <c r="B273" s="70" t="s">
        <v>246</v>
      </c>
    </row>
    <row r="274" spans="1:2" ht="14.25">
      <c r="A274" s="71">
        <v>7404</v>
      </c>
      <c r="B274" s="70" t="s">
        <v>247</v>
      </c>
    </row>
    <row r="275" spans="1:2" ht="14.25">
      <c r="A275" s="71">
        <v>7405</v>
      </c>
      <c r="B275" s="70" t="s">
        <v>248</v>
      </c>
    </row>
    <row r="276" spans="1:2" ht="14.25">
      <c r="A276" s="71">
        <v>7406</v>
      </c>
      <c r="B276" s="70" t="s">
        <v>249</v>
      </c>
    </row>
    <row r="277" spans="1:2" ht="14.25">
      <c r="A277" s="71">
        <v>7407</v>
      </c>
      <c r="B277" s="70" t="s">
        <v>250</v>
      </c>
    </row>
    <row r="278" spans="1:2" ht="14.25">
      <c r="A278" s="71">
        <v>7408</v>
      </c>
      <c r="B278" s="70" t="s">
        <v>251</v>
      </c>
    </row>
    <row r="279" spans="1:2" ht="14.25">
      <c r="A279" s="71">
        <v>7409</v>
      </c>
      <c r="B279" s="70" t="s">
        <v>252</v>
      </c>
    </row>
    <row r="280" spans="1:2" ht="14.25">
      <c r="A280" s="71">
        <v>7410</v>
      </c>
      <c r="B280" s="70" t="s">
        <v>253</v>
      </c>
    </row>
    <row r="281" spans="1:2" ht="14.25">
      <c r="A281" s="71">
        <v>7411</v>
      </c>
      <c r="B281" s="70" t="s">
        <v>254</v>
      </c>
    </row>
    <row r="282" spans="1:2" ht="14.25">
      <c r="A282" s="71">
        <v>7495</v>
      </c>
    </row>
    <row r="283" spans="1:2" ht="14.25">
      <c r="A283" s="71">
        <v>7500</v>
      </c>
      <c r="B283" s="70" t="s">
        <v>333</v>
      </c>
    </row>
    <row r="284" spans="1:2" ht="14.25">
      <c r="A284" s="71">
        <v>7501</v>
      </c>
      <c r="B284" s="70" t="s">
        <v>255</v>
      </c>
    </row>
    <row r="285" spans="1:2" ht="14.25">
      <c r="A285" s="71">
        <v>7502</v>
      </c>
      <c r="B285" s="70" t="s">
        <v>256</v>
      </c>
    </row>
    <row r="286" spans="1:2" ht="14.25">
      <c r="A286" s="71">
        <v>7503</v>
      </c>
      <c r="B286" s="70" t="s">
        <v>257</v>
      </c>
    </row>
    <row r="287" spans="1:2" ht="14.25">
      <c r="A287" s="71">
        <v>7504</v>
      </c>
      <c r="B287" s="70" t="s">
        <v>258</v>
      </c>
    </row>
    <row r="288" spans="1:2" ht="14.25">
      <c r="A288" s="71">
        <v>7505</v>
      </c>
      <c r="B288" s="70" t="s">
        <v>259</v>
      </c>
    </row>
    <row r="289" spans="1:2" ht="14.25">
      <c r="A289" s="71">
        <v>7595</v>
      </c>
    </row>
    <row r="290" spans="1:2" ht="14.25">
      <c r="A290" s="71">
        <v>7600</v>
      </c>
      <c r="B290" s="70" t="s">
        <v>334</v>
      </c>
    </row>
    <row r="291" spans="1:2" ht="14.25">
      <c r="A291" s="71">
        <v>7601</v>
      </c>
      <c r="B291" s="70" t="s">
        <v>260</v>
      </c>
    </row>
    <row r="292" spans="1:2" ht="14.25">
      <c r="A292" s="71">
        <v>7602</v>
      </c>
      <c r="B292" s="70" t="s">
        <v>261</v>
      </c>
    </row>
    <row r="293" spans="1:2" ht="14.25">
      <c r="A293" s="71">
        <v>7603</v>
      </c>
      <c r="B293" s="70" t="s">
        <v>262</v>
      </c>
    </row>
    <row r="294" spans="1:2" ht="14.25">
      <c r="A294" s="71">
        <v>7604</v>
      </c>
      <c r="B294" s="70" t="s">
        <v>263</v>
      </c>
    </row>
    <row r="295" spans="1:2" ht="14.25">
      <c r="A295" s="71">
        <v>7605</v>
      </c>
      <c r="B295" s="70" t="s">
        <v>335</v>
      </c>
    </row>
    <row r="296" spans="1:2" ht="14.25">
      <c r="A296" s="71">
        <v>7606</v>
      </c>
      <c r="B296" s="70" t="s">
        <v>264</v>
      </c>
    </row>
    <row r="297" spans="1:2" ht="14.25">
      <c r="A297" s="71">
        <v>7607</v>
      </c>
      <c r="B297" s="70" t="s">
        <v>265</v>
      </c>
    </row>
    <row r="298" spans="1:2" ht="14.25">
      <c r="A298" s="71">
        <v>7608</v>
      </c>
      <c r="B298" s="70" t="s">
        <v>266</v>
      </c>
    </row>
    <row r="299" spans="1:2" ht="14.25">
      <c r="A299" s="71">
        <v>7609</v>
      </c>
      <c r="B299" s="70" t="s">
        <v>267</v>
      </c>
    </row>
    <row r="300" spans="1:2" ht="14.25">
      <c r="A300" s="71">
        <v>7610</v>
      </c>
      <c r="B300" s="70" t="s">
        <v>268</v>
      </c>
    </row>
    <row r="301" spans="1:2" ht="14.25">
      <c r="A301" s="71">
        <v>7611</v>
      </c>
      <c r="B301" s="70" t="s">
        <v>269</v>
      </c>
    </row>
    <row r="302" spans="1:2" ht="14.25">
      <c r="A302" s="71">
        <v>7695</v>
      </c>
    </row>
    <row r="303" spans="1:2" ht="14.25">
      <c r="A303" s="71">
        <v>7700</v>
      </c>
      <c r="B303" s="70" t="s">
        <v>336</v>
      </c>
    </row>
    <row r="304" spans="1:2" ht="14.25">
      <c r="A304" s="71">
        <v>7701</v>
      </c>
      <c r="B304" s="70" t="s">
        <v>270</v>
      </c>
    </row>
    <row r="305" spans="1:2" ht="14.25">
      <c r="A305" s="71">
        <v>7702</v>
      </c>
      <c r="B305" s="70" t="s">
        <v>271</v>
      </c>
    </row>
    <row r="306" spans="1:2" ht="14.25">
      <c r="A306" s="71">
        <v>7703</v>
      </c>
      <c r="B306" s="70" t="s">
        <v>272</v>
      </c>
    </row>
    <row r="307" spans="1:2" ht="14.25">
      <c r="A307" s="71">
        <v>7704</v>
      </c>
      <c r="B307" s="70" t="s">
        <v>273</v>
      </c>
    </row>
    <row r="308" spans="1:2" ht="14.25">
      <c r="A308" s="71">
        <v>7705</v>
      </c>
      <c r="B308" s="70" t="s">
        <v>274</v>
      </c>
    </row>
    <row r="309" spans="1:2" ht="14.25">
      <c r="A309" s="71">
        <v>7706</v>
      </c>
      <c r="B309" s="70" t="s">
        <v>275</v>
      </c>
    </row>
    <row r="310" spans="1:2" ht="14.25">
      <c r="A310" s="71">
        <v>7707</v>
      </c>
      <c r="B310" s="70" t="s">
        <v>276</v>
      </c>
    </row>
    <row r="311" spans="1:2" ht="14.25">
      <c r="A311" s="71">
        <v>7708</v>
      </c>
      <c r="B311" s="70" t="s">
        <v>277</v>
      </c>
    </row>
    <row r="312" spans="1:2" ht="14.25">
      <c r="A312" s="71">
        <v>7709</v>
      </c>
      <c r="B312" s="70" t="s">
        <v>278</v>
      </c>
    </row>
    <row r="313" spans="1:2" ht="14.25">
      <c r="A313" s="71">
        <v>7710</v>
      </c>
      <c r="B313" s="70" t="s">
        <v>279</v>
      </c>
    </row>
    <row r="314" spans="1:2" ht="14.25">
      <c r="A314" s="71">
        <v>7795</v>
      </c>
    </row>
    <row r="315" spans="1:2" ht="14.25">
      <c r="A315" s="71">
        <v>7800</v>
      </c>
      <c r="B315" s="70" t="s">
        <v>337</v>
      </c>
    </row>
    <row r="316" spans="1:2" ht="14.25">
      <c r="A316" s="71">
        <v>7801</v>
      </c>
      <c r="B316" s="70" t="s">
        <v>280</v>
      </c>
    </row>
    <row r="317" spans="1:2" ht="14.25">
      <c r="A317" s="71">
        <v>7802</v>
      </c>
      <c r="B317" s="70" t="s">
        <v>281</v>
      </c>
    </row>
    <row r="318" spans="1:2" ht="14.25">
      <c r="A318" s="71">
        <v>7803</v>
      </c>
      <c r="B318" s="70" t="s">
        <v>282</v>
      </c>
    </row>
    <row r="319" spans="1:2" ht="14.25">
      <c r="A319" s="71">
        <v>7804</v>
      </c>
      <c r="B319" s="70" t="s">
        <v>283</v>
      </c>
    </row>
    <row r="320" spans="1:2" ht="14.25">
      <c r="A320" s="71">
        <v>7805</v>
      </c>
      <c r="B320" s="70" t="s">
        <v>284</v>
      </c>
    </row>
    <row r="321" spans="1:3" ht="14.25">
      <c r="A321" s="71">
        <v>7895</v>
      </c>
    </row>
    <row r="324" spans="1:3" s="129" customFormat="1" ht="14.25">
      <c r="A324" s="126" t="s">
        <v>357</v>
      </c>
      <c r="B324" s="127" t="s">
        <v>358</v>
      </c>
      <c r="C324" s="128"/>
    </row>
    <row r="325" spans="1:3" s="129" customFormat="1" ht="14.25">
      <c r="A325" s="130"/>
      <c r="B325" s="131">
        <v>44651</v>
      </c>
      <c r="C325" s="130"/>
    </row>
    <row r="326" spans="1:3" s="129" customFormat="1" ht="14.25">
      <c r="A326" s="130"/>
      <c r="B326" s="131">
        <v>44742</v>
      </c>
      <c r="C326" s="130"/>
    </row>
    <row r="327" spans="1:3" s="129" customFormat="1" ht="14.25">
      <c r="A327" s="130"/>
      <c r="B327" s="131">
        <v>44834</v>
      </c>
      <c r="C327" s="130"/>
    </row>
    <row r="328" spans="1:3" s="129" customFormat="1" ht="14.25">
      <c r="A328" s="130"/>
      <c r="B328" s="131">
        <v>44926</v>
      </c>
      <c r="C328" s="130"/>
    </row>
  </sheetData>
  <sheetProtection password="DCF3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3</vt:i4>
      </vt:variant>
    </vt:vector>
  </HeadingPairs>
  <TitlesOfParts>
    <vt:vector size="6" baseType="lpstr">
      <vt:lpstr>УКАЗАНИЯ</vt:lpstr>
      <vt:lpstr>ПРИЛОЖЕНИЕ 3</vt:lpstr>
      <vt:lpstr>list</vt:lpstr>
      <vt:lpstr>date</vt:lpstr>
      <vt:lpstr>obshtini_BG</vt:lpstr>
      <vt:lpstr>'ПРИЛОЖЕНИЕ 3'!Област_печат</vt:lpstr>
    </vt:vector>
  </TitlesOfParts>
  <Company>Ministry Of Finance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Христо Ечев</dc:creator>
  <cp:lastModifiedBy>PC102</cp:lastModifiedBy>
  <cp:lastPrinted>2023-03-21T09:55:19Z</cp:lastPrinted>
  <dcterms:created xsi:type="dcterms:W3CDTF">2021-11-19T12:26:58Z</dcterms:created>
  <dcterms:modified xsi:type="dcterms:W3CDTF">2023-03-21T09:56:34Z</dcterms:modified>
</cp:coreProperties>
</file>