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приложение №1" sheetId="1" r:id="rId1"/>
    <sheet name="приложение №2" sheetId="4" r:id="rId2"/>
    <sheet name="приложение №3" sheetId="2" r:id="rId3"/>
    <sheet name="ПРИЛОЖЕНИЕ №4" sheetId="3" r:id="rId4"/>
    <sheet name="приложение №5" sheetId="5" r:id="rId5"/>
  </sheets>
  <definedNames>
    <definedName name="_xlnm.Print_Area" localSheetId="0">'приложение №1'!$A$1:$G$17</definedName>
    <definedName name="_xlnm.Print_Area" localSheetId="1">'приложение №2'!$A$1:$C$34</definedName>
  </definedNames>
  <calcPr calcId="145621"/>
</workbook>
</file>

<file path=xl/calcChain.xml><?xml version="1.0" encoding="utf-8"?>
<calcChain xmlns="http://schemas.openxmlformats.org/spreadsheetml/2006/main">
  <c r="C18" i="5" l="1"/>
  <c r="F10" i="3"/>
  <c r="F14" i="2"/>
  <c r="G14" i="2" l="1"/>
  <c r="G5" i="1"/>
  <c r="C12" i="5" l="1"/>
  <c r="E10" i="3"/>
  <c r="G10" i="3" s="1"/>
  <c r="E12" i="2"/>
  <c r="E11" i="2"/>
  <c r="E7" i="2"/>
  <c r="E8" i="2"/>
  <c r="E9" i="2"/>
  <c r="E10" i="2"/>
  <c r="E14" i="2" s="1"/>
  <c r="C17" i="5" l="1"/>
  <c r="C26" i="5" s="1"/>
  <c r="C22" i="4" l="1"/>
  <c r="C15" i="4"/>
  <c r="C13" i="4" s="1"/>
  <c r="C9" i="4"/>
  <c r="C8" i="4" s="1"/>
  <c r="C12" i="4" l="1"/>
  <c r="C26" i="4" s="1"/>
  <c r="C25" i="4" s="1"/>
  <c r="C28" i="4" s="1"/>
  <c r="G15" i="1" l="1"/>
  <c r="F10" i="1"/>
  <c r="E9" i="1"/>
  <c r="E8" i="1"/>
  <c r="G6" i="1" s="1"/>
  <c r="G10" i="1" s="1"/>
  <c r="E7" i="1"/>
  <c r="E6" i="1"/>
  <c r="E5" i="1"/>
  <c r="E10" i="1" l="1"/>
  <c r="G11" i="1"/>
  <c r="E11" i="1" l="1"/>
  <c r="E12" i="1" s="1"/>
  <c r="E17" i="1" s="1"/>
  <c r="G12" i="1"/>
  <c r="G17" i="1" s="1"/>
</calcChain>
</file>

<file path=xl/sharedStrings.xml><?xml version="1.0" encoding="utf-8"?>
<sst xmlns="http://schemas.openxmlformats.org/spreadsheetml/2006/main" count="101" uniqueCount="83">
  <si>
    <t>гр. Силистра  - 18 500т. * 51.80лв. / по договор със Синева ЕООД/;</t>
  </si>
  <si>
    <t xml:space="preserve">Данък добавена стойност </t>
  </si>
  <si>
    <t>А/ събиране на битовите отпадъци и транспортирането им до инсталации и съоръжения за третирането им, както и осигуряване на съдове за събиране на битовите отпадъци, с изключение на разделното събиране, предварителното съхраняване и транспортирането на битовите отпадъци, попадащи в управлението на масово разпространени отпадъци по Закона за управление на отпадъците – за услугата по чл. 62, т. 1</t>
  </si>
  <si>
    <t>Текущ облог</t>
  </si>
  <si>
    <t>Недостиг</t>
  </si>
  <si>
    <t>І.Събиране на битовите отпадъци и транспортирането им до инсталации и съоръжения за третирането им</t>
  </si>
  <si>
    <t>ІІ.Осигуряване на съдове за събиране на битовите отпадъци</t>
  </si>
  <si>
    <t>ОБЩО:</t>
  </si>
  <si>
    <t>Б/ третиране на битови отпадъци, необхванати в управлението на масово разпространените отпадъци, както и проучване, проектиране, изграждане, поддържане, експлоатация, закриване и мониторинг на депата за битови отпадъци и/или други инсталации или съоръжения за оползотворяване и/или обезвреждане на битови отпадъци – за услугата по чл. 62, т. 2;</t>
  </si>
  <si>
    <t>І. За управление на дейностите по отпадъците</t>
  </si>
  <si>
    <t>Проект План-сметка ОП РДБО</t>
  </si>
  <si>
    <t>ІІ. Обезпечения по чл. 60 и отчисленията по 64 от Закона за управление на отпадъците /ЗУО/</t>
  </si>
  <si>
    <t>ОП " РЕГИОНАЛНО  ДЕПО ЗА БИТОВИ ОТПАДЪЦИ "</t>
  </si>
  <si>
    <t>№</t>
  </si>
  <si>
    <t>Показатели</t>
  </si>
  <si>
    <t>Сума</t>
  </si>
  <si>
    <t>( лв.)</t>
  </si>
  <si>
    <t>I.</t>
  </si>
  <si>
    <t>ПРИХОДИ, ПОМОЩИ И ДАРЕНИЯ</t>
  </si>
  <si>
    <t>Неданъчни приходи</t>
  </si>
  <si>
    <t>Други неданъчни приходи</t>
  </si>
  <si>
    <t>II.</t>
  </si>
  <si>
    <t>РАЗХОДИ</t>
  </si>
  <si>
    <t>Текущи разходи</t>
  </si>
  <si>
    <t>в т.ч.</t>
  </si>
  <si>
    <t>1.1.</t>
  </si>
  <si>
    <t>Персонал</t>
  </si>
  <si>
    <t xml:space="preserve">Заплати и възнаграждения на персонала нает по трудови правоотношения </t>
  </si>
  <si>
    <t>Други възнаграждения  и плащания за персонал</t>
  </si>
  <si>
    <t>Задължителни осигурителни вноски от работодатели</t>
  </si>
  <si>
    <t>1.2.</t>
  </si>
  <si>
    <t>Издръжка</t>
  </si>
  <si>
    <t>1.3.</t>
  </si>
  <si>
    <t>Платени общински данъци</t>
  </si>
  <si>
    <t>Капиталови разходи</t>
  </si>
  <si>
    <t>§51-00 - Основен ремонт</t>
  </si>
  <si>
    <t>§52-00 - Придобиване на ДМА</t>
  </si>
  <si>
    <t>III.</t>
  </si>
  <si>
    <t>БЮДЖЕТНИ ВЗАИМООТНОШЕНИЯ (ТРАНСФЕРИ) - (+/-)</t>
  </si>
  <si>
    <t>Вътрешни трансфери в системата на първостепенния разпоредител (+/-)</t>
  </si>
  <si>
    <t>IV.</t>
  </si>
  <si>
    <t>БЮДЖЕТНО САЛДО (І-ІІ+ІІІ)</t>
  </si>
  <si>
    <t>V.</t>
  </si>
  <si>
    <t>ОПЕРАЦИИ В ЧАСТТА НА ФИНАНСИРАНЕТО - НЕТО</t>
  </si>
  <si>
    <t>Щатна численост</t>
  </si>
  <si>
    <t>Приложение №2</t>
  </si>
  <si>
    <t>Обезпеченията за извършване на дейности по обезвреждане на отпадъци чрез депониране, покриващи бъдещи разходи за закриване и следексплоатационни грижи на плащадката на депото за неопасни отпадъци (чл. 60 от ЗУО) остават  9 лева/тон, които са определени в съответствие с изискванията на Наредба № 7 от 19.12.2013 г. за реда и начина за изчисляване и определяне размера на обезпеченията и отчисленията, изисквани при депониране на отпадъци в Приложение No 1 към чл.53 от НОАМТЦУ (Изм. и доп. с Решение No 1019 на ОбС Силистра от 28.03.2019г. Изм.и доп. с Решение No 282 на ОбС Силистра от 25.06.2020 г).</t>
  </si>
  <si>
    <t>Отчисления съгласно разпоредбите на чл. 64 от ЗУО  за депониране на отпадъци на общинско депо за неопасни отпадъци, по сметка на РИОСВ, съгласно Наредба № 7 за реда и начина за изчисляване и определяне размера на обезпеченията и отчисленията (обн., ДВ, бр. 111 от 27.12.2013 г., изм. и доп., бр. 7 от 20.01.2017г.)</t>
  </si>
  <si>
    <t>тон</t>
  </si>
  <si>
    <t>лева</t>
  </si>
  <si>
    <t>в т.ч. гр. Силистра</t>
  </si>
  <si>
    <t>в т.ч. населени места</t>
  </si>
  <si>
    <t>Приложение №3</t>
  </si>
  <si>
    <t>Приложение №1</t>
  </si>
  <si>
    <t xml:space="preserve">В/ поддържане на чистотата на уличните платна, площадите, алеите, парковите и другите територии от населените места и селищните образувания в общината, предназначени за обществено ползване – за услугата по чл. 62, т. 3. </t>
  </si>
  <si>
    <t>Разходи за почистване при зимни условия</t>
  </si>
  <si>
    <t xml:space="preserve">Разходи за почистване на улици и площади, алеи, междублокови пространства, обособени детски площадки </t>
  </si>
  <si>
    <t xml:space="preserve">Машинно и ръчно миене на градската част по програмата на Община Силистра за намаляване на вредните емисии </t>
  </si>
  <si>
    <t xml:space="preserve">Почистване на дъждоотводни шахти, закупуване на решетки за дъждоотводни шахти </t>
  </si>
  <si>
    <t>Приложение №4</t>
  </si>
  <si>
    <t>Приложение № 5</t>
  </si>
  <si>
    <t>Община Силистра</t>
  </si>
  <si>
    <t xml:space="preserve"> - за осигуряване на съдове за съхраняване на битовите отпадъци - контейнери, кофи и други (лв.)</t>
  </si>
  <si>
    <t xml:space="preserve"> - за събиране, включително разделно на битовите отпадъци и транспортирането им до депата или други инсталации и съоръжения за третирането им (лв.)</t>
  </si>
  <si>
    <t xml:space="preserve"> - за проучване, проектиране, изграждане, поддържане, експлоатация, закриване и мониторинг на депата за битови отпадъци или други инсталации или съоръжения за обезвреждане, рециклиране и оползотворяване на битови отпадъци, включително отчисленията по чл. 60 и 64 от Закона за управление на отпадъците (лв.)</t>
  </si>
  <si>
    <t xml:space="preserve"> - за почистване на уличните платна, площадите, алеите, парковите и другите територии от населените места, предназначени за обществено ползване (лв.)</t>
  </si>
  <si>
    <t xml:space="preserve"> - в дейност 623 "Чистота"</t>
  </si>
  <si>
    <t>в т. ч. за капиталови разходи</t>
  </si>
  <si>
    <t xml:space="preserve"> - в дейност 627 "Управление на дейностите по отпадъци"</t>
  </si>
  <si>
    <t xml:space="preserve"> - по § 61-00 - за отчисленията по чл. 60 и 64 от Закона за управление на отпадъците </t>
  </si>
  <si>
    <t xml:space="preserve"> - по § 93-36  - за отчисленията по чл. 60 и 64 от Закона за управление на отпадъците в случаите, когато общината е собственик на депото </t>
  </si>
  <si>
    <t xml:space="preserve"> - по § 37-00  - за данък добавена стойност </t>
  </si>
  <si>
    <t xml:space="preserve"> - по други позициии от ЕБК (посочват се изрично със съответния размер на всяко плащане):……………………. </t>
  </si>
  <si>
    <t>Проект План-сметка 2022</t>
  </si>
  <si>
    <t>Проект  План - сметка за 2022г.</t>
  </si>
  <si>
    <t>в т. ч.  на МРЗ - 650лв. от 01.01.2022г.</t>
  </si>
  <si>
    <t>Информация за Проект на план-сметката по чл. 66 от Закона за местните данъци и такси (ЗМДТ) за 2022 г.</t>
  </si>
  <si>
    <t>1. Стойност на ПРОЕКТ ЗА план-сметката по чл. 66 от ЗМДТ за 2022 г. (лв.), 
в т.ч.:</t>
  </si>
  <si>
    <t>2. Разпределение на разходите и др. плащания от план-сметката в бюджета на общината за 2022 г. по позиции от ЕБК:</t>
  </si>
  <si>
    <t>І-ви ройон - Населените места – с. Сребърна, с. Ветрен, с. Ламбриново, с. Смилец, с. Сърпово, с. Йорданово, с. Иширково и с. Брадвари -  1 100т.*68,67лв. / по договор със Синева ЕООД/;</t>
  </si>
  <si>
    <t>ІІ-ри ройон - Населените места – с. Бабук, с. Срацимир, с. Богорово, с. Българка, с. Главан, с. Казимир, с. Поп Кралево и с. Майор Ценович -  420т.*76,13лв. / по договор със Синева ЕООД/;</t>
  </si>
  <si>
    <r>
      <t>Км. Айдемир – 3 000т. *51.</t>
    </r>
    <r>
      <rPr>
        <sz val="14"/>
        <color theme="1"/>
        <rFont val="Calibri"/>
        <family val="2"/>
        <scheme val="minor"/>
      </rPr>
      <t>80лв. / по договор със Синева ЕООД/;</t>
    </r>
  </si>
  <si>
    <t>Км. Калипетрово – 2 200т. *51.80лв. / по договор със Синева ЕООД/;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</si>
</sst>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3" fillId="0" borderId="0" xfId="0" applyFont="1"/>
    <xf numFmtId="0" fontId="0" fillId="0" borderId="2" xfId="0" applyBorder="1"/>
    <xf numFmtId="2" fontId="4" fillId="0" borderId="0" xfId="0" applyNumberFormat="1" applyFont="1"/>
    <xf numFmtId="2" fontId="4" fillId="0" borderId="1" xfId="0" applyNumberFormat="1" applyFont="1" applyFill="1" applyBorder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0" fontId="7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0" xfId="0" applyFont="1"/>
    <xf numFmtId="0" fontId="8" fillId="0" borderId="8" xfId="0" applyFont="1" applyBorder="1" applyAlignment="1">
      <alignment horizontal="right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right"/>
    </xf>
    <xf numFmtId="0" fontId="9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2" borderId="0" xfId="0" applyFont="1" applyFill="1" applyAlignment="1">
      <alignment horizontal="right"/>
    </xf>
    <xf numFmtId="0" fontId="10" fillId="0" borderId="10" xfId="0" applyFont="1" applyBorder="1" applyAlignment="1">
      <alignment horizontal="right"/>
    </xf>
    <xf numFmtId="0" fontId="10" fillId="0" borderId="11" xfId="0" applyFont="1" applyBorder="1"/>
    <xf numFmtId="0" fontId="10" fillId="0" borderId="10" xfId="0" applyFont="1" applyBorder="1"/>
    <xf numFmtId="0" fontId="9" fillId="0" borderId="12" xfId="0" applyFont="1" applyBorder="1" applyAlignment="1">
      <alignment horizontal="right"/>
    </xf>
    <xf numFmtId="0" fontId="9" fillId="0" borderId="13" xfId="0" applyFont="1" applyBorder="1"/>
    <xf numFmtId="0" fontId="9" fillId="0" borderId="12" xfId="0" applyFont="1" applyBorder="1"/>
    <xf numFmtId="0" fontId="10" fillId="0" borderId="12" xfId="0" applyFont="1" applyBorder="1" applyAlignment="1">
      <alignment horizontal="right"/>
    </xf>
    <xf numFmtId="0" fontId="10" fillId="0" borderId="13" xfId="0" applyFont="1" applyBorder="1"/>
    <xf numFmtId="0" fontId="10" fillId="0" borderId="12" xfId="0" applyFont="1" applyBorder="1"/>
    <xf numFmtId="0" fontId="11" fillId="3" borderId="12" xfId="0" applyFont="1" applyFill="1" applyBorder="1"/>
    <xf numFmtId="0" fontId="10" fillId="0" borderId="13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1" fontId="9" fillId="4" borderId="13" xfId="0" applyNumberFormat="1" applyFont="1" applyFill="1" applyBorder="1" applyAlignment="1" applyProtection="1">
      <alignment horizontal="justify" vertical="top"/>
    </xf>
    <xf numFmtId="0" fontId="10" fillId="0" borderId="14" xfId="0" applyFont="1" applyBorder="1" applyAlignment="1">
      <alignment horizontal="right"/>
    </xf>
    <xf numFmtId="0" fontId="10" fillId="0" borderId="15" xfId="0" applyFont="1" applyBorder="1" applyAlignment="1">
      <alignment horizontal="left"/>
    </xf>
    <xf numFmtId="0" fontId="10" fillId="0" borderId="14" xfId="0" applyFont="1" applyBorder="1"/>
    <xf numFmtId="0" fontId="10" fillId="0" borderId="0" xfId="0" applyFont="1"/>
    <xf numFmtId="0" fontId="0" fillId="0" borderId="2" xfId="0" applyBorder="1" applyAlignment="1">
      <alignment horizontal="right"/>
    </xf>
    <xf numFmtId="0" fontId="0" fillId="0" borderId="2" xfId="0" applyBorder="1" applyAlignment="1">
      <alignment wrapText="1"/>
    </xf>
    <xf numFmtId="0" fontId="13" fillId="0" borderId="2" xfId="0" applyFont="1" applyBorder="1" applyAlignment="1">
      <alignment horizontal="right" wrapText="1"/>
    </xf>
    <xf numFmtId="0" fontId="13" fillId="0" borderId="2" xfId="0" applyFont="1" applyBorder="1" applyAlignment="1">
      <alignment wrapText="1"/>
    </xf>
    <xf numFmtId="0" fontId="13" fillId="0" borderId="2" xfId="0" applyFont="1" applyBorder="1"/>
    <xf numFmtId="0" fontId="14" fillId="0" borderId="0" xfId="0" applyFont="1" applyFill="1" applyBorder="1" applyAlignment="1">
      <alignment horizontal="right" wrapText="1"/>
    </xf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horizontal="right"/>
    </xf>
    <xf numFmtId="0" fontId="0" fillId="0" borderId="18" xfId="0" applyBorder="1"/>
    <xf numFmtId="0" fontId="0" fillId="0" borderId="19" xfId="0" applyBorder="1" applyAlignment="1">
      <alignment horizontal="right"/>
    </xf>
    <xf numFmtId="0" fontId="0" fillId="0" borderId="20" xfId="0" applyBorder="1"/>
    <xf numFmtId="0" fontId="0" fillId="0" borderId="19" xfId="0" applyBorder="1" applyAlignment="1">
      <alignment wrapText="1"/>
    </xf>
    <xf numFmtId="0" fontId="13" fillId="0" borderId="19" xfId="0" applyFont="1" applyBorder="1" applyAlignment="1">
      <alignment horizontal="right" wrapText="1"/>
    </xf>
    <xf numFmtId="0" fontId="13" fillId="0" borderId="21" xfId="0" applyFont="1" applyBorder="1" applyAlignment="1">
      <alignment horizontal="right" wrapText="1"/>
    </xf>
    <xf numFmtId="0" fontId="13" fillId="0" borderId="22" xfId="0" applyFont="1" applyBorder="1" applyAlignment="1">
      <alignment wrapText="1"/>
    </xf>
    <xf numFmtId="0" fontId="0" fillId="0" borderId="22" xfId="0" applyBorder="1"/>
    <xf numFmtId="0" fontId="13" fillId="0" borderId="22" xfId="0" applyFont="1" applyBorder="1"/>
    <xf numFmtId="0" fontId="0" fillId="0" borderId="23" xfId="0" applyBorder="1"/>
    <xf numFmtId="0" fontId="2" fillId="0" borderId="16" xfId="0" applyFont="1" applyBorder="1" applyAlignment="1">
      <alignment horizontal="justify" vertical="center"/>
    </xf>
    <xf numFmtId="0" fontId="2" fillId="0" borderId="19" xfId="0" applyFont="1" applyBorder="1" applyAlignment="1">
      <alignment horizontal="justify" vertical="center"/>
    </xf>
    <xf numFmtId="0" fontId="0" fillId="0" borderId="0" xfId="0" applyAlignment="1">
      <alignment horizontal="center" wrapText="1"/>
    </xf>
    <xf numFmtId="0" fontId="0" fillId="0" borderId="6" xfId="0" applyBorder="1"/>
    <xf numFmtId="0" fontId="15" fillId="0" borderId="19" xfId="0" applyFont="1" applyBorder="1" applyAlignment="1">
      <alignment horizontal="justify" vertical="center"/>
    </xf>
    <xf numFmtId="0" fontId="15" fillId="0" borderId="21" xfId="0" applyFont="1" applyBorder="1" applyAlignment="1">
      <alignment horizontal="justify" vertical="center"/>
    </xf>
    <xf numFmtId="0" fontId="0" fillId="0" borderId="0" xfId="0" applyProtection="1"/>
    <xf numFmtId="0" fontId="16" fillId="0" borderId="0" xfId="0" applyFont="1" applyAlignment="1" applyProtection="1">
      <alignment horizontal="right"/>
    </xf>
    <xf numFmtId="0" fontId="11" fillId="0" borderId="0" xfId="0" applyFont="1" applyProtection="1"/>
    <xf numFmtId="0" fontId="11" fillId="0" borderId="0" xfId="0" applyFont="1" applyAlignment="1" applyProtection="1">
      <alignment wrapText="1"/>
    </xf>
    <xf numFmtId="2" fontId="18" fillId="0" borderId="0" xfId="0" applyNumberFormat="1" applyFont="1" applyBorder="1" applyAlignment="1" applyProtection="1">
      <alignment wrapText="1"/>
    </xf>
    <xf numFmtId="164" fontId="18" fillId="0" borderId="0" xfId="0" applyNumberFormat="1" applyFont="1" applyBorder="1" applyAlignment="1" applyProtection="1">
      <alignment wrapText="1"/>
    </xf>
    <xf numFmtId="2" fontId="18" fillId="3" borderId="18" xfId="0" applyNumberFormat="1" applyFont="1" applyFill="1" applyBorder="1" applyAlignment="1" applyProtection="1">
      <alignment wrapText="1"/>
      <protection locked="0"/>
    </xf>
    <xf numFmtId="0" fontId="18" fillId="3" borderId="0" xfId="0" applyFont="1" applyFill="1" applyBorder="1" applyAlignment="1" applyProtection="1">
      <alignment horizontal="left" vertical="center" wrapText="1"/>
    </xf>
    <xf numFmtId="2" fontId="19" fillId="3" borderId="6" xfId="0" applyNumberFormat="1" applyFont="1" applyFill="1" applyBorder="1" applyAlignment="1" applyProtection="1">
      <alignment wrapText="1"/>
    </xf>
    <xf numFmtId="0" fontId="5" fillId="0" borderId="0" xfId="0" applyFont="1" applyAlignment="1" applyProtection="1">
      <alignment horizontal="lef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0" fontId="11" fillId="0" borderId="0" xfId="0" applyFont="1" applyAlignment="1" applyProtection="1">
      <alignment horizontal="left" vertical="top"/>
      <protection locked="0"/>
    </xf>
    <xf numFmtId="0" fontId="11" fillId="0" borderId="0" xfId="0" applyFont="1" applyProtection="1">
      <protection locked="0"/>
    </xf>
    <xf numFmtId="0" fontId="20" fillId="0" borderId="0" xfId="0" applyFont="1" applyAlignment="1">
      <alignment horizontal="right"/>
    </xf>
    <xf numFmtId="0" fontId="21" fillId="0" borderId="0" xfId="0" applyFont="1"/>
    <xf numFmtId="2" fontId="20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3" fontId="14" fillId="0" borderId="0" xfId="0" applyNumberFormat="1" applyFont="1" applyFill="1" applyBorder="1"/>
    <xf numFmtId="3" fontId="1" fillId="0" borderId="0" xfId="0" applyNumberFormat="1" applyFont="1"/>
    <xf numFmtId="3" fontId="18" fillId="6" borderId="9" xfId="0" applyNumberFormat="1" applyFont="1" applyFill="1" applyBorder="1" applyAlignment="1" applyProtection="1">
      <alignment wrapText="1"/>
    </xf>
    <xf numFmtId="3" fontId="18" fillId="3" borderId="8" xfId="0" applyNumberFormat="1" applyFont="1" applyFill="1" applyBorder="1" applyAlignment="1" applyProtection="1">
      <alignment wrapText="1"/>
      <protection locked="0"/>
    </xf>
    <xf numFmtId="3" fontId="18" fillId="3" borderId="18" xfId="0" applyNumberFormat="1" applyFont="1" applyFill="1" applyBorder="1" applyAlignment="1" applyProtection="1">
      <alignment wrapText="1"/>
      <protection locked="0"/>
    </xf>
    <xf numFmtId="0" fontId="4" fillId="0" borderId="0" xfId="0" applyFont="1"/>
    <xf numFmtId="0" fontId="22" fillId="0" borderId="0" xfId="0" applyFont="1"/>
    <xf numFmtId="2" fontId="4" fillId="0" borderId="2" xfId="0" applyNumberFormat="1" applyFont="1" applyBorder="1"/>
    <xf numFmtId="0" fontId="0" fillId="0" borderId="45" xfId="0" applyBorder="1"/>
    <xf numFmtId="0" fontId="21" fillId="0" borderId="17" xfId="0" applyFont="1" applyBorder="1"/>
    <xf numFmtId="2" fontId="21" fillId="0" borderId="17" xfId="0" applyNumberFormat="1" applyFont="1" applyBorder="1"/>
    <xf numFmtId="2" fontId="21" fillId="0" borderId="18" xfId="0" applyNumberFormat="1" applyFont="1" applyBorder="1"/>
    <xf numFmtId="0" fontId="21" fillId="0" borderId="2" xfId="0" applyFont="1" applyBorder="1"/>
    <xf numFmtId="2" fontId="21" fillId="0" borderId="2" xfId="0" applyNumberFormat="1" applyFont="1" applyBorder="1"/>
    <xf numFmtId="0" fontId="21" fillId="0" borderId="22" xfId="0" applyFont="1" applyBorder="1"/>
    <xf numFmtId="2" fontId="21" fillId="0" borderId="22" xfId="0" applyNumberFormat="1" applyFont="1" applyBorder="1"/>
    <xf numFmtId="0" fontId="23" fillId="0" borderId="17" xfId="0" applyFont="1" applyBorder="1"/>
    <xf numFmtId="2" fontId="24" fillId="0" borderId="0" xfId="0" applyNumberFormat="1" applyFont="1"/>
    <xf numFmtId="2" fontId="23" fillId="0" borderId="17" xfId="0" applyNumberFormat="1" applyFont="1" applyBorder="1"/>
    <xf numFmtId="2" fontId="23" fillId="0" borderId="2" xfId="0" applyNumberFormat="1" applyFont="1" applyBorder="1"/>
    <xf numFmtId="0" fontId="0" fillId="3" borderId="2" xfId="0" applyFill="1" applyBorder="1" applyAlignment="1">
      <alignment wrapText="1"/>
    </xf>
    <xf numFmtId="0" fontId="13" fillId="3" borderId="2" xfId="0" applyFont="1" applyFill="1" applyBorder="1" applyAlignment="1">
      <alignment wrapText="1"/>
    </xf>
    <xf numFmtId="3" fontId="1" fillId="3" borderId="0" xfId="0" applyNumberFormat="1" applyFont="1" applyFill="1"/>
    <xf numFmtId="3" fontId="0" fillId="3" borderId="2" xfId="0" applyNumberFormat="1" applyFill="1" applyBorder="1"/>
    <xf numFmtId="0" fontId="0" fillId="3" borderId="6" xfId="0" applyFill="1" applyBorder="1"/>
    <xf numFmtId="0" fontId="0" fillId="3" borderId="2" xfId="0" applyFill="1" applyBorder="1"/>
    <xf numFmtId="0" fontId="3" fillId="0" borderId="0" xfId="0" applyFont="1" applyAlignment="1">
      <alignment horizontal="left" wrapText="1"/>
    </xf>
    <xf numFmtId="0" fontId="23" fillId="0" borderId="4" xfId="0" applyFont="1" applyBorder="1" applyAlignment="1">
      <alignment horizontal="right" vertical="center"/>
    </xf>
    <xf numFmtId="0" fontId="23" fillId="0" borderId="5" xfId="0" applyFont="1" applyBorder="1" applyAlignment="1">
      <alignment horizontal="right" vertical="center"/>
    </xf>
    <xf numFmtId="0" fontId="23" fillId="0" borderId="26" xfId="0" applyFont="1" applyBorder="1" applyAlignment="1">
      <alignment horizontal="right" vertical="center"/>
    </xf>
    <xf numFmtId="2" fontId="21" fillId="0" borderId="24" xfId="0" applyNumberFormat="1" applyFont="1" applyBorder="1" applyAlignment="1">
      <alignment horizontal="right" vertical="center"/>
    </xf>
    <xf numFmtId="0" fontId="21" fillId="0" borderId="25" xfId="0" applyFont="1" applyBorder="1" applyAlignment="1">
      <alignment horizontal="right" vertical="center"/>
    </xf>
    <xf numFmtId="0" fontId="21" fillId="0" borderId="27" xfId="0" applyFont="1" applyBorder="1" applyAlignment="1">
      <alignment horizontal="right"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35" xfId="0" applyFont="1" applyBorder="1" applyAlignment="1">
      <alignment horizontal="center" wrapText="1"/>
    </xf>
    <xf numFmtId="0" fontId="12" fillId="0" borderId="0" xfId="0" applyFont="1" applyAlignment="1">
      <alignment horizontal="right"/>
    </xf>
    <xf numFmtId="0" fontId="0" fillId="0" borderId="0" xfId="0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28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29" xfId="0" applyBorder="1" applyAlignment="1">
      <alignment horizontal="right"/>
    </xf>
    <xf numFmtId="0" fontId="0" fillId="0" borderId="34" xfId="0" applyBorder="1" applyAlignment="1">
      <alignment horizontal="right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32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30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1" xfId="0" applyBorder="1" applyAlignment="1">
      <alignment horizontal="right"/>
    </xf>
    <xf numFmtId="0" fontId="9" fillId="0" borderId="0" xfId="0" applyFont="1" applyAlignment="1" applyProtection="1">
      <alignment horizontal="left" wrapText="1"/>
    </xf>
    <xf numFmtId="0" fontId="5" fillId="0" borderId="0" xfId="0" applyFont="1" applyAlignment="1" applyProtection="1">
      <alignment horizontal="left"/>
    </xf>
    <xf numFmtId="0" fontId="18" fillId="3" borderId="36" xfId="0" applyFont="1" applyFill="1" applyBorder="1" applyAlignment="1" applyProtection="1">
      <alignment horizontal="left" vertical="center" wrapText="1"/>
    </xf>
    <xf numFmtId="0" fontId="18" fillId="3" borderId="38" xfId="0" applyFont="1" applyFill="1" applyBorder="1" applyAlignment="1" applyProtection="1">
      <alignment horizontal="left" vertical="center" wrapText="1"/>
    </xf>
    <xf numFmtId="0" fontId="17" fillId="6" borderId="36" xfId="0" applyFont="1" applyFill="1" applyBorder="1" applyAlignment="1" applyProtection="1">
      <alignment horizontal="left" vertical="center" wrapText="1"/>
    </xf>
    <xf numFmtId="0" fontId="17" fillId="6" borderId="38" xfId="0" applyFont="1" applyFill="1" applyBorder="1" applyAlignment="1" applyProtection="1">
      <alignment horizontal="left" vertical="center" wrapText="1"/>
    </xf>
    <xf numFmtId="0" fontId="18" fillId="3" borderId="39" xfId="0" applyFont="1" applyFill="1" applyBorder="1" applyAlignment="1" applyProtection="1">
      <alignment horizontal="left" vertical="center" wrapText="1"/>
    </xf>
    <xf numFmtId="0" fontId="18" fillId="3" borderId="40" xfId="0" applyFont="1" applyFill="1" applyBorder="1" applyAlignment="1" applyProtection="1">
      <alignment horizontal="left" vertical="center" wrapText="1"/>
    </xf>
    <xf numFmtId="0" fontId="18" fillId="3" borderId="41" xfId="0" applyFont="1" applyFill="1" applyBorder="1" applyAlignment="1" applyProtection="1">
      <alignment horizontal="center" vertical="center" wrapText="1"/>
    </xf>
    <xf numFmtId="0" fontId="18" fillId="3" borderId="42" xfId="0" applyFont="1" applyFill="1" applyBorder="1" applyAlignment="1" applyProtection="1">
      <alignment horizontal="center" vertical="center" wrapText="1"/>
    </xf>
    <xf numFmtId="0" fontId="18" fillId="3" borderId="43" xfId="0" applyFont="1" applyFill="1" applyBorder="1" applyAlignment="1" applyProtection="1">
      <alignment horizontal="left" vertical="center" wrapText="1"/>
    </xf>
    <xf numFmtId="0" fontId="18" fillId="3" borderId="11" xfId="0" applyFont="1" applyFill="1" applyBorder="1" applyAlignment="1" applyProtection="1">
      <alignment horizontal="left" vertical="center" wrapText="1"/>
    </xf>
    <xf numFmtId="0" fontId="18" fillId="3" borderId="3" xfId="0" applyFont="1" applyFill="1" applyBorder="1" applyAlignment="1" applyProtection="1">
      <alignment horizontal="center" vertical="center" wrapText="1"/>
    </xf>
    <xf numFmtId="0" fontId="18" fillId="3" borderId="44" xfId="0" applyFont="1" applyFill="1" applyBorder="1" applyAlignment="1" applyProtection="1">
      <alignment horizontal="center" vertical="center" wrapText="1"/>
    </xf>
    <xf numFmtId="0" fontId="18" fillId="3" borderId="36" xfId="0" applyFont="1" applyFill="1" applyBorder="1" applyAlignment="1" applyProtection="1">
      <alignment horizontal="left" vertical="center" wrapText="1"/>
      <protection locked="0"/>
    </xf>
    <xf numFmtId="0" fontId="18" fillId="3" borderId="38" xfId="0" applyFont="1" applyFill="1" applyBorder="1" applyAlignment="1" applyProtection="1">
      <alignment horizontal="left" vertical="center" wrapText="1"/>
      <protection locked="0"/>
    </xf>
    <xf numFmtId="0" fontId="16" fillId="0" borderId="0" xfId="0" applyFont="1" applyProtection="1">
      <protection locked="0"/>
    </xf>
    <xf numFmtId="0" fontId="17" fillId="5" borderId="36" xfId="0" applyFont="1" applyFill="1" applyBorder="1" applyAlignment="1" applyProtection="1">
      <alignment horizontal="left" vertical="center" wrapText="1"/>
    </xf>
    <xf numFmtId="0" fontId="17" fillId="5" borderId="37" xfId="0" applyFont="1" applyFill="1" applyBorder="1" applyAlignment="1" applyProtection="1">
      <alignment horizontal="left" vertical="center" wrapText="1"/>
    </xf>
    <xf numFmtId="0" fontId="17" fillId="5" borderId="38" xfId="0" applyFont="1" applyFill="1" applyBorder="1" applyAlignment="1" applyProtection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view="pageBreakPreview" topLeftCell="A4" zoomScale="85" zoomScaleNormal="100" zoomScaleSheetLayoutView="85" workbookViewId="0">
      <selection activeCell="D5" sqref="D5:D7"/>
    </sheetView>
  </sheetViews>
  <sheetFormatPr defaultRowHeight="15" x14ac:dyDescent="0.25"/>
  <cols>
    <col min="2" max="2" width="50.140625" customWidth="1"/>
    <col min="5" max="5" width="12.7109375" customWidth="1"/>
    <col min="6" max="6" width="14.42578125" customWidth="1"/>
    <col min="7" max="7" width="16.7109375" customWidth="1"/>
  </cols>
  <sheetData>
    <row r="1" spans="2:7" x14ac:dyDescent="0.25">
      <c r="F1" s="112" t="s">
        <v>53</v>
      </c>
      <c r="G1" s="112"/>
    </row>
    <row r="2" spans="2:7" ht="135" customHeight="1" x14ac:dyDescent="0.3">
      <c r="B2" s="104" t="s">
        <v>2</v>
      </c>
      <c r="C2" s="104"/>
      <c r="D2" s="104"/>
      <c r="E2" s="104"/>
    </row>
    <row r="4" spans="2:7" ht="45.75" customHeight="1" thickBot="1" x14ac:dyDescent="0.3">
      <c r="B4" s="113" t="s">
        <v>5</v>
      </c>
      <c r="C4" s="113"/>
      <c r="D4" s="113"/>
      <c r="E4" s="76" t="s">
        <v>73</v>
      </c>
      <c r="F4" s="77" t="s">
        <v>3</v>
      </c>
      <c r="G4" s="77" t="s">
        <v>4</v>
      </c>
    </row>
    <row r="5" spans="2:7" ht="41.25" customHeight="1" x14ac:dyDescent="0.25">
      <c r="B5" s="53" t="s">
        <v>0</v>
      </c>
      <c r="C5" s="87">
        <v>18500</v>
      </c>
      <c r="D5" s="96">
        <v>51.8</v>
      </c>
      <c r="E5" s="88">
        <f>C5*D5</f>
        <v>958300</v>
      </c>
      <c r="F5" s="94">
        <v>684053</v>
      </c>
      <c r="G5" s="89">
        <f>E5-F5</f>
        <v>274247</v>
      </c>
    </row>
    <row r="6" spans="2:7" ht="37.5" x14ac:dyDescent="0.25">
      <c r="B6" s="54" t="s">
        <v>81</v>
      </c>
      <c r="C6" s="90">
        <v>3000</v>
      </c>
      <c r="D6" s="97">
        <v>51.8</v>
      </c>
      <c r="E6" s="91">
        <f>C6*D6</f>
        <v>155400</v>
      </c>
      <c r="F6" s="105">
        <v>142004</v>
      </c>
      <c r="G6" s="108">
        <f>E6+E7+E8+E9-F6</f>
        <v>234867.59999999998</v>
      </c>
    </row>
    <row r="7" spans="2:7" ht="37.5" x14ac:dyDescent="0.25">
      <c r="B7" s="54" t="s">
        <v>82</v>
      </c>
      <c r="C7" s="90">
        <v>2200</v>
      </c>
      <c r="D7" s="97">
        <v>51.8</v>
      </c>
      <c r="E7" s="91">
        <f>C7*D7</f>
        <v>113960</v>
      </c>
      <c r="F7" s="106"/>
      <c r="G7" s="109"/>
    </row>
    <row r="8" spans="2:7" ht="112.5" x14ac:dyDescent="0.25">
      <c r="B8" s="57" t="s">
        <v>79</v>
      </c>
      <c r="C8" s="90">
        <v>1100</v>
      </c>
      <c r="D8" s="91">
        <v>68.67</v>
      </c>
      <c r="E8" s="91">
        <f>C8*D8</f>
        <v>75537</v>
      </c>
      <c r="F8" s="106"/>
      <c r="G8" s="109"/>
    </row>
    <row r="9" spans="2:7" ht="94.5" thickBot="1" x14ac:dyDescent="0.3">
      <c r="B9" s="58" t="s">
        <v>80</v>
      </c>
      <c r="C9" s="92">
        <v>420</v>
      </c>
      <c r="D9" s="93">
        <v>76.13</v>
      </c>
      <c r="E9" s="93">
        <f>C9*D9</f>
        <v>31974.6</v>
      </c>
      <c r="F9" s="107"/>
      <c r="G9" s="110"/>
    </row>
    <row r="10" spans="2:7" ht="15.75" x14ac:dyDescent="0.25">
      <c r="E10" s="3">
        <f>SUM(E5:E9)</f>
        <v>1335171.6000000001</v>
      </c>
      <c r="F10" s="95">
        <f>SUM(F5:F9)</f>
        <v>826057</v>
      </c>
      <c r="G10" s="3">
        <f>SUM(G5:G9)</f>
        <v>509114.6</v>
      </c>
    </row>
    <row r="11" spans="2:7" ht="18.75" x14ac:dyDescent="0.3">
      <c r="B11" s="1" t="s">
        <v>1</v>
      </c>
      <c r="E11" s="4">
        <f>E10*20%</f>
        <v>267034.32</v>
      </c>
      <c r="G11" s="4">
        <f>G10*20%</f>
        <v>101822.92</v>
      </c>
    </row>
    <row r="12" spans="2:7" ht="15.75" x14ac:dyDescent="0.25">
      <c r="E12" s="3">
        <f>SUM(E10:E11)</f>
        <v>1602205.9200000002</v>
      </c>
      <c r="G12" s="3">
        <f>SUM(G10:G11)</f>
        <v>610937.52</v>
      </c>
    </row>
    <row r="14" spans="2:7" ht="15" customHeight="1" x14ac:dyDescent="0.25">
      <c r="B14" s="111" t="s">
        <v>6</v>
      </c>
      <c r="C14" s="111"/>
      <c r="D14" s="111"/>
      <c r="E14" s="111"/>
    </row>
    <row r="15" spans="2:7" ht="15.75" x14ac:dyDescent="0.25">
      <c r="E15" s="83">
        <v>25000</v>
      </c>
      <c r="F15" s="84">
        <v>0</v>
      </c>
      <c r="G15" s="85">
        <f>E15-F15</f>
        <v>25000</v>
      </c>
    </row>
    <row r="16" spans="2:7" ht="15.75" thickBot="1" x14ac:dyDescent="0.3">
      <c r="C16" s="86"/>
      <c r="D16" s="86"/>
      <c r="E16" s="86"/>
      <c r="F16" s="86"/>
      <c r="G16" s="86"/>
    </row>
    <row r="17" spans="2:7" s="74" customFormat="1" ht="16.5" thickTop="1" x14ac:dyDescent="0.25">
      <c r="B17" s="73" t="s">
        <v>7</v>
      </c>
      <c r="E17" s="75">
        <f>E12+E15</f>
        <v>1627205.9200000002</v>
      </c>
      <c r="G17" s="75">
        <f>G12+G15</f>
        <v>635937.52</v>
      </c>
    </row>
  </sheetData>
  <mergeCells count="6">
    <mergeCell ref="B2:E2"/>
    <mergeCell ref="F6:F9"/>
    <mergeCell ref="G6:G9"/>
    <mergeCell ref="B14:E14"/>
    <mergeCell ref="F1:G1"/>
    <mergeCell ref="B4:D4"/>
  </mergeCells>
  <pageMargins left="0.70866141732283472" right="0.31496062992125984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view="pageBreakPreview" zoomScale="85" zoomScaleNormal="100" zoomScaleSheetLayoutView="85" workbookViewId="0">
      <selection activeCell="C25" sqref="C25"/>
    </sheetView>
  </sheetViews>
  <sheetFormatPr defaultRowHeight="15" x14ac:dyDescent="0.25"/>
  <cols>
    <col min="1" max="1" width="6.140625" style="7" customWidth="1"/>
    <col min="2" max="2" width="78.5703125" customWidth="1"/>
    <col min="3" max="3" width="11.42578125" customWidth="1"/>
    <col min="4" max="4" width="15" customWidth="1"/>
    <col min="5" max="5" width="15.28515625" customWidth="1"/>
  </cols>
  <sheetData>
    <row r="1" spans="1:5" ht="15.75" x14ac:dyDescent="0.25">
      <c r="B1" s="114" t="s">
        <v>45</v>
      </c>
      <c r="C1" s="114"/>
    </row>
    <row r="2" spans="1:5" ht="20.25" x14ac:dyDescent="0.3">
      <c r="B2" s="8" t="s">
        <v>74</v>
      </c>
    </row>
    <row r="3" spans="1:5" ht="20.25" x14ac:dyDescent="0.3">
      <c r="B3" s="8" t="s">
        <v>12</v>
      </c>
    </row>
    <row r="4" spans="1:5" ht="15.75" thickBot="1" x14ac:dyDescent="0.3"/>
    <row r="5" spans="1:5" ht="16.5" x14ac:dyDescent="0.25">
      <c r="A5" s="9" t="s">
        <v>13</v>
      </c>
      <c r="B5" s="9" t="s">
        <v>14</v>
      </c>
      <c r="C5" s="9" t="s">
        <v>15</v>
      </c>
      <c r="D5" s="10"/>
      <c r="E5" s="10"/>
    </row>
    <row r="6" spans="1:5" ht="17.25" thickBot="1" x14ac:dyDescent="0.3">
      <c r="A6" s="11"/>
      <c r="B6" s="12"/>
      <c r="C6" s="12" t="s">
        <v>16</v>
      </c>
      <c r="D6" s="10"/>
      <c r="E6" s="10"/>
    </row>
    <row r="7" spans="1:5" s="5" customFormat="1" ht="16.5" thickBot="1" x14ac:dyDescent="0.3">
      <c r="A7" s="13"/>
      <c r="B7" s="14">
        <v>1</v>
      </c>
      <c r="C7" s="14">
        <v>2</v>
      </c>
      <c r="D7" s="15"/>
      <c r="E7" s="16"/>
    </row>
    <row r="8" spans="1:5" ht="15.75" x14ac:dyDescent="0.25">
      <c r="A8" s="17" t="s">
        <v>17</v>
      </c>
      <c r="B8" s="18" t="s">
        <v>18</v>
      </c>
      <c r="C8" s="19">
        <f>C9</f>
        <v>320000</v>
      </c>
      <c r="D8" s="10"/>
    </row>
    <row r="9" spans="1:5" ht="15.75" x14ac:dyDescent="0.25">
      <c r="A9" s="20">
        <v>1</v>
      </c>
      <c r="B9" s="21" t="s">
        <v>19</v>
      </c>
      <c r="C9" s="22">
        <f>C10</f>
        <v>320000</v>
      </c>
      <c r="D9" s="10"/>
    </row>
    <row r="10" spans="1:5" ht="15.75" x14ac:dyDescent="0.25">
      <c r="A10" s="20"/>
      <c r="B10" s="21" t="s">
        <v>20</v>
      </c>
      <c r="C10" s="22">
        <v>320000</v>
      </c>
      <c r="D10" s="10"/>
    </row>
    <row r="11" spans="1:5" ht="15.75" x14ac:dyDescent="0.25">
      <c r="A11" s="20"/>
      <c r="B11" s="21"/>
      <c r="C11" s="22"/>
      <c r="D11" s="10"/>
    </row>
    <row r="12" spans="1:5" ht="15.75" x14ac:dyDescent="0.25">
      <c r="A12" s="23" t="s">
        <v>21</v>
      </c>
      <c r="B12" s="24" t="s">
        <v>22</v>
      </c>
      <c r="C12" s="25">
        <f>C13+C22</f>
        <v>600000</v>
      </c>
      <c r="D12" s="10"/>
    </row>
    <row r="13" spans="1:5" ht="15.75" x14ac:dyDescent="0.25">
      <c r="A13" s="23">
        <v>1</v>
      </c>
      <c r="B13" s="24" t="s">
        <v>23</v>
      </c>
      <c r="C13" s="25">
        <f>C15+C20+C21</f>
        <v>580000</v>
      </c>
      <c r="D13" s="10"/>
    </row>
    <row r="14" spans="1:5" ht="15.75" x14ac:dyDescent="0.25">
      <c r="A14" s="20"/>
      <c r="B14" s="21" t="s">
        <v>24</v>
      </c>
      <c r="C14" s="22"/>
      <c r="D14" s="10"/>
    </row>
    <row r="15" spans="1:5" ht="15.75" x14ac:dyDescent="0.25">
      <c r="A15" s="20" t="s">
        <v>25</v>
      </c>
      <c r="B15" s="21" t="s">
        <v>26</v>
      </c>
      <c r="C15" s="22">
        <f>C17+C18+C19</f>
        <v>265500</v>
      </c>
      <c r="D15" s="10"/>
    </row>
    <row r="16" spans="1:5" ht="15.75" x14ac:dyDescent="0.25">
      <c r="A16" s="20"/>
      <c r="B16" s="21" t="s">
        <v>24</v>
      </c>
      <c r="C16" s="22"/>
      <c r="D16" s="10"/>
    </row>
    <row r="17" spans="1:4" ht="15.75" x14ac:dyDescent="0.25">
      <c r="A17" s="20"/>
      <c r="B17" s="21" t="s">
        <v>27</v>
      </c>
      <c r="C17" s="26">
        <v>214000</v>
      </c>
      <c r="D17" s="10"/>
    </row>
    <row r="18" spans="1:4" ht="15.75" x14ac:dyDescent="0.25">
      <c r="A18" s="20"/>
      <c r="B18" s="21" t="s">
        <v>28</v>
      </c>
      <c r="C18" s="22">
        <v>7500</v>
      </c>
      <c r="D18" s="10"/>
    </row>
    <row r="19" spans="1:4" ht="15.75" x14ac:dyDescent="0.25">
      <c r="A19" s="20"/>
      <c r="B19" s="21" t="s">
        <v>29</v>
      </c>
      <c r="C19" s="22">
        <v>44000</v>
      </c>
      <c r="D19" s="10"/>
    </row>
    <row r="20" spans="1:4" ht="15.75" x14ac:dyDescent="0.25">
      <c r="A20" s="20" t="s">
        <v>30</v>
      </c>
      <c r="B20" s="21" t="s">
        <v>31</v>
      </c>
      <c r="C20" s="22">
        <v>308800</v>
      </c>
      <c r="D20" s="10"/>
    </row>
    <row r="21" spans="1:4" ht="15.75" x14ac:dyDescent="0.25">
      <c r="A21" s="20" t="s">
        <v>32</v>
      </c>
      <c r="B21" s="21" t="s">
        <v>33</v>
      </c>
      <c r="C21" s="22">
        <v>5700</v>
      </c>
      <c r="D21" s="10"/>
    </row>
    <row r="22" spans="1:4" ht="15.75" x14ac:dyDescent="0.25">
      <c r="A22" s="23">
        <v>2</v>
      </c>
      <c r="B22" s="27" t="s">
        <v>34</v>
      </c>
      <c r="C22" s="25">
        <f>C23+C24</f>
        <v>20000</v>
      </c>
      <c r="D22" s="10"/>
    </row>
    <row r="23" spans="1:4" ht="15.75" x14ac:dyDescent="0.25">
      <c r="A23" s="20"/>
      <c r="B23" s="28" t="s">
        <v>35</v>
      </c>
      <c r="C23" s="22">
        <v>20000</v>
      </c>
      <c r="D23" s="10"/>
    </row>
    <row r="24" spans="1:4" ht="15.75" x14ac:dyDescent="0.25">
      <c r="A24" s="20"/>
      <c r="B24" s="21" t="s">
        <v>36</v>
      </c>
      <c r="C24" s="22">
        <v>0</v>
      </c>
      <c r="D24" s="10"/>
    </row>
    <row r="25" spans="1:4" ht="15.75" x14ac:dyDescent="0.25">
      <c r="A25" s="23" t="s">
        <v>37</v>
      </c>
      <c r="B25" s="27" t="s">
        <v>38</v>
      </c>
      <c r="C25" s="25">
        <f>C26</f>
        <v>600000</v>
      </c>
      <c r="D25" s="10"/>
    </row>
    <row r="26" spans="1:4" ht="18" customHeight="1" x14ac:dyDescent="0.25">
      <c r="A26" s="20">
        <v>1</v>
      </c>
      <c r="B26" s="29" t="s">
        <v>39</v>
      </c>
      <c r="C26" s="22">
        <f>C12</f>
        <v>600000</v>
      </c>
      <c r="D26" s="10"/>
    </row>
    <row r="27" spans="1:4" ht="15.75" x14ac:dyDescent="0.25">
      <c r="A27" s="20"/>
      <c r="B27" s="21"/>
      <c r="C27" s="22"/>
      <c r="D27" s="10"/>
    </row>
    <row r="28" spans="1:4" ht="15.75" x14ac:dyDescent="0.25">
      <c r="A28" s="23" t="s">
        <v>40</v>
      </c>
      <c r="B28" s="27" t="s">
        <v>41</v>
      </c>
      <c r="C28" s="25">
        <f>C12-C25</f>
        <v>0</v>
      </c>
      <c r="D28" s="10"/>
    </row>
    <row r="29" spans="1:4" ht="15.75" x14ac:dyDescent="0.25">
      <c r="A29" s="20"/>
      <c r="B29" s="21"/>
      <c r="C29" s="22"/>
      <c r="D29" s="10"/>
    </row>
    <row r="30" spans="1:4" ht="16.5" thickBot="1" x14ac:dyDescent="0.3">
      <c r="A30" s="30" t="s">
        <v>42</v>
      </c>
      <c r="B30" s="31" t="s">
        <v>43</v>
      </c>
      <c r="C30" s="32">
        <v>0</v>
      </c>
      <c r="D30" s="10"/>
    </row>
    <row r="33" spans="1:3" ht="15.75" x14ac:dyDescent="0.25">
      <c r="B33" s="33" t="s">
        <v>44</v>
      </c>
      <c r="C33" s="33">
        <v>19</v>
      </c>
    </row>
    <row r="34" spans="1:3" ht="15.75" x14ac:dyDescent="0.25">
      <c r="A34"/>
      <c r="B34" s="10" t="s">
        <v>75</v>
      </c>
      <c r="C34" s="10">
        <v>8</v>
      </c>
    </row>
  </sheetData>
  <mergeCells count="1">
    <mergeCell ref="B1:C1"/>
  </mergeCells>
  <pageMargins left="0.70866141732283472" right="0.11811023622047245" top="0.74803149606299213" bottom="0.74803149606299213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6"/>
  <sheetViews>
    <sheetView view="pageBreakPreview" topLeftCell="A7" zoomScaleNormal="100" zoomScaleSheetLayoutView="100" workbookViewId="0">
      <selection activeCell="F14" sqref="F14:F16"/>
    </sheetView>
  </sheetViews>
  <sheetFormatPr defaultRowHeight="15" x14ac:dyDescent="0.25"/>
  <cols>
    <col min="2" max="2" width="52.42578125" customWidth="1"/>
    <col min="3" max="3" width="9.5703125" customWidth="1"/>
    <col min="4" max="4" width="7.7109375" customWidth="1"/>
    <col min="5" max="5" width="11.28515625" customWidth="1"/>
    <col min="6" max="6" width="13.42578125" customWidth="1"/>
    <col min="7" max="7" width="9.85546875" customWidth="1"/>
  </cols>
  <sheetData>
    <row r="1" spans="2:7" x14ac:dyDescent="0.25">
      <c r="F1" s="112" t="s">
        <v>52</v>
      </c>
      <c r="G1" s="112"/>
    </row>
    <row r="2" spans="2:7" ht="77.25" customHeight="1" x14ac:dyDescent="0.25">
      <c r="B2" s="115" t="s">
        <v>8</v>
      </c>
      <c r="C2" s="115"/>
      <c r="D2" s="115"/>
      <c r="E2" s="115"/>
    </row>
    <row r="3" spans="2:7" ht="60.75" thickBot="1" x14ac:dyDescent="0.3">
      <c r="C3" s="5" t="s">
        <v>48</v>
      </c>
      <c r="D3" s="5" t="s">
        <v>49</v>
      </c>
      <c r="E3" s="55" t="s">
        <v>73</v>
      </c>
      <c r="F3" s="5" t="s">
        <v>3</v>
      </c>
      <c r="G3" s="5" t="s">
        <v>4</v>
      </c>
    </row>
    <row r="4" spans="2:7" x14ac:dyDescent="0.25">
      <c r="B4" s="40" t="s">
        <v>9</v>
      </c>
      <c r="C4" s="41"/>
      <c r="D4" s="41"/>
      <c r="E4" s="42"/>
      <c r="F4" s="41"/>
      <c r="G4" s="43"/>
    </row>
    <row r="5" spans="2:7" x14ac:dyDescent="0.25">
      <c r="B5" s="44" t="s">
        <v>10</v>
      </c>
      <c r="C5" s="2"/>
      <c r="D5" s="2"/>
      <c r="E5" s="34">
        <v>600000</v>
      </c>
      <c r="F5" s="2"/>
      <c r="G5" s="45"/>
    </row>
    <row r="6" spans="2:7" ht="30" customHeight="1" x14ac:dyDescent="0.25">
      <c r="B6" s="116" t="s">
        <v>11</v>
      </c>
      <c r="C6" s="117"/>
      <c r="D6" s="117"/>
      <c r="E6" s="2"/>
      <c r="F6" s="2"/>
      <c r="G6" s="45"/>
    </row>
    <row r="7" spans="2:7" ht="193.5" customHeight="1" x14ac:dyDescent="0.25">
      <c r="B7" s="46" t="s">
        <v>46</v>
      </c>
      <c r="C7" s="35">
        <v>25500</v>
      </c>
      <c r="D7" s="98">
        <v>9</v>
      </c>
      <c r="E7" s="2">
        <f>C7*D7</f>
        <v>229500</v>
      </c>
      <c r="F7" s="2"/>
      <c r="G7" s="45"/>
    </row>
    <row r="8" spans="2:7" ht="26.25" customHeight="1" x14ac:dyDescent="0.25">
      <c r="B8" s="47" t="s">
        <v>50</v>
      </c>
      <c r="C8" s="37">
        <v>18780</v>
      </c>
      <c r="D8" s="99">
        <v>9</v>
      </c>
      <c r="E8" s="38">
        <f t="shared" ref="E8:E9" si="0">C8*D8</f>
        <v>169020</v>
      </c>
      <c r="F8" s="2"/>
      <c r="G8" s="45"/>
    </row>
    <row r="9" spans="2:7" ht="24" customHeight="1" x14ac:dyDescent="0.25">
      <c r="B9" s="47" t="s">
        <v>51</v>
      </c>
      <c r="C9" s="37">
        <v>6720</v>
      </c>
      <c r="D9" s="99">
        <v>9</v>
      </c>
      <c r="E9" s="38">
        <f t="shared" si="0"/>
        <v>60480</v>
      </c>
      <c r="F9" s="2"/>
      <c r="G9" s="45"/>
    </row>
    <row r="10" spans="2:7" ht="94.5" customHeight="1" x14ac:dyDescent="0.25">
      <c r="B10" s="46" t="s">
        <v>47</v>
      </c>
      <c r="C10" s="2">
        <v>25500</v>
      </c>
      <c r="D10" s="2">
        <v>95</v>
      </c>
      <c r="E10" s="2">
        <f>C10*D10</f>
        <v>2422500</v>
      </c>
      <c r="F10" s="2"/>
      <c r="G10" s="45"/>
    </row>
    <row r="11" spans="2:7" x14ac:dyDescent="0.25">
      <c r="B11" s="47" t="s">
        <v>50</v>
      </c>
      <c r="C11" s="37">
        <v>18780</v>
      </c>
      <c r="D11" s="2">
        <v>95</v>
      </c>
      <c r="E11" s="38">
        <f t="shared" ref="E11:E12" si="1">C11*D11</f>
        <v>1784100</v>
      </c>
      <c r="F11" s="2"/>
      <c r="G11" s="45"/>
    </row>
    <row r="12" spans="2:7" ht="15.75" thickBot="1" x14ac:dyDescent="0.3">
      <c r="B12" s="48" t="s">
        <v>51</v>
      </c>
      <c r="C12" s="49">
        <v>6720</v>
      </c>
      <c r="D12" s="50">
        <v>95</v>
      </c>
      <c r="E12" s="51">
        <f t="shared" si="1"/>
        <v>638400</v>
      </c>
      <c r="F12" s="50"/>
      <c r="G12" s="52"/>
    </row>
    <row r="14" spans="2:7" x14ac:dyDescent="0.25">
      <c r="B14" s="39" t="s">
        <v>7</v>
      </c>
      <c r="C14" s="6"/>
      <c r="D14" s="6"/>
      <c r="E14" s="78">
        <f>E5+E7+E10</f>
        <v>3252000</v>
      </c>
      <c r="F14" s="100">
        <f>F15+F16</f>
        <v>929748</v>
      </c>
      <c r="G14" s="79">
        <f>E14-F14</f>
        <v>2322252</v>
      </c>
    </row>
    <row r="15" spans="2:7" x14ac:dyDescent="0.25">
      <c r="B15" s="36" t="s">
        <v>50</v>
      </c>
      <c r="C15" s="37"/>
      <c r="D15" s="2"/>
      <c r="E15" s="38"/>
      <c r="F15" s="101">
        <v>730871</v>
      </c>
      <c r="G15" s="2"/>
    </row>
    <row r="16" spans="2:7" x14ac:dyDescent="0.25">
      <c r="B16" s="36" t="s">
        <v>51</v>
      </c>
      <c r="C16" s="37"/>
      <c r="D16" s="2"/>
      <c r="E16" s="38"/>
      <c r="F16" s="101">
        <v>198877</v>
      </c>
      <c r="G16" s="2"/>
    </row>
  </sheetData>
  <mergeCells count="3">
    <mergeCell ref="B2:E2"/>
    <mergeCell ref="B6:D6"/>
    <mergeCell ref="F1:G1"/>
  </mergeCells>
  <pageMargins left="0.70866141732283472" right="0.11811023622047245" top="0.74803149606299213" bottom="0.74803149606299213" header="0.31496062992125984" footer="0.31496062992125984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view="pageBreakPreview" zoomScale="115" zoomScaleNormal="100" zoomScaleSheetLayoutView="115" workbookViewId="0">
      <selection activeCell="E6" sqref="E6"/>
    </sheetView>
  </sheetViews>
  <sheetFormatPr defaultRowHeight="15" x14ac:dyDescent="0.25"/>
  <cols>
    <col min="7" max="7" width="9.7109375" customWidth="1"/>
  </cols>
  <sheetData>
    <row r="1" spans="2:7" x14ac:dyDescent="0.25">
      <c r="F1" s="112" t="s">
        <v>59</v>
      </c>
      <c r="G1" s="112"/>
    </row>
    <row r="2" spans="2:7" ht="76.5" customHeight="1" x14ac:dyDescent="0.25">
      <c r="B2" s="115" t="s">
        <v>54</v>
      </c>
      <c r="C2" s="115"/>
      <c r="D2" s="115"/>
      <c r="E2" s="115"/>
      <c r="F2" s="115"/>
      <c r="G2" s="115"/>
    </row>
    <row r="3" spans="2:7" ht="60.75" thickBot="1" x14ac:dyDescent="0.3">
      <c r="E3" s="55" t="s">
        <v>73</v>
      </c>
      <c r="F3" s="55" t="s">
        <v>3</v>
      </c>
      <c r="G3" s="5" t="s">
        <v>4</v>
      </c>
    </row>
    <row r="4" spans="2:7" ht="60" customHeight="1" x14ac:dyDescent="0.25">
      <c r="B4" s="122" t="s">
        <v>56</v>
      </c>
      <c r="C4" s="123"/>
      <c r="D4" s="123"/>
      <c r="E4" s="41"/>
      <c r="F4" s="41"/>
      <c r="G4" s="43"/>
    </row>
    <row r="5" spans="2:7" ht="22.5" customHeight="1" x14ac:dyDescent="0.25">
      <c r="B5" s="121" t="s">
        <v>50</v>
      </c>
      <c r="C5" s="119"/>
      <c r="D5" s="120"/>
      <c r="E5" s="2">
        <v>465000</v>
      </c>
      <c r="F5" s="2"/>
      <c r="G5" s="45"/>
    </row>
    <row r="6" spans="2:7" ht="22.5" customHeight="1" x14ac:dyDescent="0.25">
      <c r="B6" s="121" t="s">
        <v>51</v>
      </c>
      <c r="C6" s="119"/>
      <c r="D6" s="120"/>
      <c r="E6" s="2">
        <v>100000</v>
      </c>
      <c r="F6" s="2"/>
      <c r="G6" s="45"/>
    </row>
    <row r="7" spans="2:7" ht="72.75" customHeight="1" x14ac:dyDescent="0.25">
      <c r="B7" s="116" t="s">
        <v>57</v>
      </c>
      <c r="C7" s="117"/>
      <c r="D7" s="117"/>
      <c r="E7" s="2">
        <v>60000</v>
      </c>
      <c r="F7" s="2"/>
      <c r="G7" s="45"/>
    </row>
    <row r="8" spans="2:7" ht="66" customHeight="1" x14ac:dyDescent="0.25">
      <c r="B8" s="116" t="s">
        <v>58</v>
      </c>
      <c r="C8" s="117"/>
      <c r="D8" s="117"/>
      <c r="E8" s="2">
        <v>50000</v>
      </c>
      <c r="F8" s="2"/>
      <c r="G8" s="45"/>
    </row>
    <row r="9" spans="2:7" ht="29.25" customHeight="1" x14ac:dyDescent="0.25">
      <c r="B9" s="116" t="s">
        <v>55</v>
      </c>
      <c r="C9" s="117"/>
      <c r="D9" s="117"/>
      <c r="E9" s="2">
        <v>220000</v>
      </c>
      <c r="F9" s="2"/>
      <c r="G9" s="45"/>
    </row>
    <row r="10" spans="2:7" ht="15.75" thickBot="1" x14ac:dyDescent="0.3">
      <c r="B10" s="124" t="s">
        <v>7</v>
      </c>
      <c r="C10" s="125"/>
      <c r="D10" s="126"/>
      <c r="E10" s="50">
        <f>SUM(E4:E9)</f>
        <v>895000</v>
      </c>
      <c r="F10" s="50">
        <f>F11+F12</f>
        <v>894718</v>
      </c>
      <c r="G10" s="52">
        <f>F10-E10</f>
        <v>-282</v>
      </c>
    </row>
    <row r="11" spans="2:7" x14ac:dyDescent="0.25">
      <c r="B11" s="127" t="s">
        <v>50</v>
      </c>
      <c r="C11" s="128"/>
      <c r="D11" s="129"/>
      <c r="E11" s="56"/>
      <c r="F11" s="102">
        <v>795076</v>
      </c>
      <c r="G11" s="56">
        <v>0</v>
      </c>
    </row>
    <row r="12" spans="2:7" x14ac:dyDescent="0.25">
      <c r="B12" s="118" t="s">
        <v>51</v>
      </c>
      <c r="C12" s="119"/>
      <c r="D12" s="120"/>
      <c r="E12" s="2"/>
      <c r="F12" s="103">
        <v>99642</v>
      </c>
      <c r="G12" s="2">
        <v>0</v>
      </c>
    </row>
  </sheetData>
  <mergeCells count="11">
    <mergeCell ref="B12:D12"/>
    <mergeCell ref="B5:D5"/>
    <mergeCell ref="B6:D6"/>
    <mergeCell ref="B2:G2"/>
    <mergeCell ref="F1:G1"/>
    <mergeCell ref="B4:D4"/>
    <mergeCell ref="B7:D7"/>
    <mergeCell ref="B8:D8"/>
    <mergeCell ref="B9:D9"/>
    <mergeCell ref="B10:D10"/>
    <mergeCell ref="B11:D11"/>
  </mergeCells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view="pageBreakPreview" zoomScale="115" zoomScaleNormal="100" zoomScaleSheetLayoutView="115" workbookViewId="0">
      <selection activeCell="C12" sqref="C12"/>
    </sheetView>
  </sheetViews>
  <sheetFormatPr defaultRowHeight="15" x14ac:dyDescent="0.25"/>
  <cols>
    <col min="1" max="1" width="9.140625" style="59"/>
    <col min="2" max="2" width="71.42578125" style="59" customWidth="1"/>
    <col min="3" max="3" width="28.5703125" style="59" customWidth="1"/>
    <col min="4" max="257" width="9.140625" style="59"/>
    <col min="258" max="258" width="71.42578125" style="59" customWidth="1"/>
    <col min="259" max="259" width="36.7109375" style="59" customWidth="1"/>
    <col min="260" max="513" width="9.140625" style="59"/>
    <col min="514" max="514" width="71.42578125" style="59" customWidth="1"/>
    <col min="515" max="515" width="36.7109375" style="59" customWidth="1"/>
    <col min="516" max="769" width="9.140625" style="59"/>
    <col min="770" max="770" width="71.42578125" style="59" customWidth="1"/>
    <col min="771" max="771" width="36.7109375" style="59" customWidth="1"/>
    <col min="772" max="1025" width="9.140625" style="59"/>
    <col min="1026" max="1026" width="71.42578125" style="59" customWidth="1"/>
    <col min="1027" max="1027" width="36.7109375" style="59" customWidth="1"/>
    <col min="1028" max="1281" width="9.140625" style="59"/>
    <col min="1282" max="1282" width="71.42578125" style="59" customWidth="1"/>
    <col min="1283" max="1283" width="36.7109375" style="59" customWidth="1"/>
    <col min="1284" max="1537" width="9.140625" style="59"/>
    <col min="1538" max="1538" width="71.42578125" style="59" customWidth="1"/>
    <col min="1539" max="1539" width="36.7109375" style="59" customWidth="1"/>
    <col min="1540" max="1793" width="9.140625" style="59"/>
    <col min="1794" max="1794" width="71.42578125" style="59" customWidth="1"/>
    <col min="1795" max="1795" width="36.7109375" style="59" customWidth="1"/>
    <col min="1796" max="2049" width="9.140625" style="59"/>
    <col min="2050" max="2050" width="71.42578125" style="59" customWidth="1"/>
    <col min="2051" max="2051" width="36.7109375" style="59" customWidth="1"/>
    <col min="2052" max="2305" width="9.140625" style="59"/>
    <col min="2306" max="2306" width="71.42578125" style="59" customWidth="1"/>
    <col min="2307" max="2307" width="36.7109375" style="59" customWidth="1"/>
    <col min="2308" max="2561" width="9.140625" style="59"/>
    <col min="2562" max="2562" width="71.42578125" style="59" customWidth="1"/>
    <col min="2563" max="2563" width="36.7109375" style="59" customWidth="1"/>
    <col min="2564" max="2817" width="9.140625" style="59"/>
    <col min="2818" max="2818" width="71.42578125" style="59" customWidth="1"/>
    <col min="2819" max="2819" width="36.7109375" style="59" customWidth="1"/>
    <col min="2820" max="3073" width="9.140625" style="59"/>
    <col min="3074" max="3074" width="71.42578125" style="59" customWidth="1"/>
    <col min="3075" max="3075" width="36.7109375" style="59" customWidth="1"/>
    <col min="3076" max="3329" width="9.140625" style="59"/>
    <col min="3330" max="3330" width="71.42578125" style="59" customWidth="1"/>
    <col min="3331" max="3331" width="36.7109375" style="59" customWidth="1"/>
    <col min="3332" max="3585" width="9.140625" style="59"/>
    <col min="3586" max="3586" width="71.42578125" style="59" customWidth="1"/>
    <col min="3587" max="3587" width="36.7109375" style="59" customWidth="1"/>
    <col min="3588" max="3841" width="9.140625" style="59"/>
    <col min="3842" max="3842" width="71.42578125" style="59" customWidth="1"/>
    <col min="3843" max="3843" width="36.7109375" style="59" customWidth="1"/>
    <col min="3844" max="4097" width="9.140625" style="59"/>
    <col min="4098" max="4098" width="71.42578125" style="59" customWidth="1"/>
    <col min="4099" max="4099" width="36.7109375" style="59" customWidth="1"/>
    <col min="4100" max="4353" width="9.140625" style="59"/>
    <col min="4354" max="4354" width="71.42578125" style="59" customWidth="1"/>
    <col min="4355" max="4355" width="36.7109375" style="59" customWidth="1"/>
    <col min="4356" max="4609" width="9.140625" style="59"/>
    <col min="4610" max="4610" width="71.42578125" style="59" customWidth="1"/>
    <col min="4611" max="4611" width="36.7109375" style="59" customWidth="1"/>
    <col min="4612" max="4865" width="9.140625" style="59"/>
    <col min="4866" max="4866" width="71.42578125" style="59" customWidth="1"/>
    <col min="4867" max="4867" width="36.7109375" style="59" customWidth="1"/>
    <col min="4868" max="5121" width="9.140625" style="59"/>
    <col min="5122" max="5122" width="71.42578125" style="59" customWidth="1"/>
    <col min="5123" max="5123" width="36.7109375" style="59" customWidth="1"/>
    <col min="5124" max="5377" width="9.140625" style="59"/>
    <col min="5378" max="5378" width="71.42578125" style="59" customWidth="1"/>
    <col min="5379" max="5379" width="36.7109375" style="59" customWidth="1"/>
    <col min="5380" max="5633" width="9.140625" style="59"/>
    <col min="5634" max="5634" width="71.42578125" style="59" customWidth="1"/>
    <col min="5635" max="5635" width="36.7109375" style="59" customWidth="1"/>
    <col min="5636" max="5889" width="9.140625" style="59"/>
    <col min="5890" max="5890" width="71.42578125" style="59" customWidth="1"/>
    <col min="5891" max="5891" width="36.7109375" style="59" customWidth="1"/>
    <col min="5892" max="6145" width="9.140625" style="59"/>
    <col min="6146" max="6146" width="71.42578125" style="59" customWidth="1"/>
    <col min="6147" max="6147" width="36.7109375" style="59" customWidth="1"/>
    <col min="6148" max="6401" width="9.140625" style="59"/>
    <col min="6402" max="6402" width="71.42578125" style="59" customWidth="1"/>
    <col min="6403" max="6403" width="36.7109375" style="59" customWidth="1"/>
    <col min="6404" max="6657" width="9.140625" style="59"/>
    <col min="6658" max="6658" width="71.42578125" style="59" customWidth="1"/>
    <col min="6659" max="6659" width="36.7109375" style="59" customWidth="1"/>
    <col min="6660" max="6913" width="9.140625" style="59"/>
    <col min="6914" max="6914" width="71.42578125" style="59" customWidth="1"/>
    <col min="6915" max="6915" width="36.7109375" style="59" customWidth="1"/>
    <col min="6916" max="7169" width="9.140625" style="59"/>
    <col min="7170" max="7170" width="71.42578125" style="59" customWidth="1"/>
    <col min="7171" max="7171" width="36.7109375" style="59" customWidth="1"/>
    <col min="7172" max="7425" width="9.140625" style="59"/>
    <col min="7426" max="7426" width="71.42578125" style="59" customWidth="1"/>
    <col min="7427" max="7427" width="36.7109375" style="59" customWidth="1"/>
    <col min="7428" max="7681" width="9.140625" style="59"/>
    <col min="7682" max="7682" width="71.42578125" style="59" customWidth="1"/>
    <col min="7683" max="7683" width="36.7109375" style="59" customWidth="1"/>
    <col min="7684" max="7937" width="9.140625" style="59"/>
    <col min="7938" max="7938" width="71.42578125" style="59" customWidth="1"/>
    <col min="7939" max="7939" width="36.7109375" style="59" customWidth="1"/>
    <col min="7940" max="8193" width="9.140625" style="59"/>
    <col min="8194" max="8194" width="71.42578125" style="59" customWidth="1"/>
    <col min="8195" max="8195" width="36.7109375" style="59" customWidth="1"/>
    <col min="8196" max="8449" width="9.140625" style="59"/>
    <col min="8450" max="8450" width="71.42578125" style="59" customWidth="1"/>
    <col min="8451" max="8451" width="36.7109375" style="59" customWidth="1"/>
    <col min="8452" max="8705" width="9.140625" style="59"/>
    <col min="8706" max="8706" width="71.42578125" style="59" customWidth="1"/>
    <col min="8707" max="8707" width="36.7109375" style="59" customWidth="1"/>
    <col min="8708" max="8961" width="9.140625" style="59"/>
    <col min="8962" max="8962" width="71.42578125" style="59" customWidth="1"/>
    <col min="8963" max="8963" width="36.7109375" style="59" customWidth="1"/>
    <col min="8964" max="9217" width="9.140625" style="59"/>
    <col min="9218" max="9218" width="71.42578125" style="59" customWidth="1"/>
    <col min="9219" max="9219" width="36.7109375" style="59" customWidth="1"/>
    <col min="9220" max="9473" width="9.140625" style="59"/>
    <col min="9474" max="9474" width="71.42578125" style="59" customWidth="1"/>
    <col min="9475" max="9475" width="36.7109375" style="59" customWidth="1"/>
    <col min="9476" max="9729" width="9.140625" style="59"/>
    <col min="9730" max="9730" width="71.42578125" style="59" customWidth="1"/>
    <col min="9731" max="9731" width="36.7109375" style="59" customWidth="1"/>
    <col min="9732" max="9985" width="9.140625" style="59"/>
    <col min="9986" max="9986" width="71.42578125" style="59" customWidth="1"/>
    <col min="9987" max="9987" width="36.7109375" style="59" customWidth="1"/>
    <col min="9988" max="10241" width="9.140625" style="59"/>
    <col min="10242" max="10242" width="71.42578125" style="59" customWidth="1"/>
    <col min="10243" max="10243" width="36.7109375" style="59" customWidth="1"/>
    <col min="10244" max="10497" width="9.140625" style="59"/>
    <col min="10498" max="10498" width="71.42578125" style="59" customWidth="1"/>
    <col min="10499" max="10499" width="36.7109375" style="59" customWidth="1"/>
    <col min="10500" max="10753" width="9.140625" style="59"/>
    <col min="10754" max="10754" width="71.42578125" style="59" customWidth="1"/>
    <col min="10755" max="10755" width="36.7109375" style="59" customWidth="1"/>
    <col min="10756" max="11009" width="9.140625" style="59"/>
    <col min="11010" max="11010" width="71.42578125" style="59" customWidth="1"/>
    <col min="11011" max="11011" width="36.7109375" style="59" customWidth="1"/>
    <col min="11012" max="11265" width="9.140625" style="59"/>
    <col min="11266" max="11266" width="71.42578125" style="59" customWidth="1"/>
    <col min="11267" max="11267" width="36.7109375" style="59" customWidth="1"/>
    <col min="11268" max="11521" width="9.140625" style="59"/>
    <col min="11522" max="11522" width="71.42578125" style="59" customWidth="1"/>
    <col min="11523" max="11523" width="36.7109375" style="59" customWidth="1"/>
    <col min="11524" max="11777" width="9.140625" style="59"/>
    <col min="11778" max="11778" width="71.42578125" style="59" customWidth="1"/>
    <col min="11779" max="11779" width="36.7109375" style="59" customWidth="1"/>
    <col min="11780" max="12033" width="9.140625" style="59"/>
    <col min="12034" max="12034" width="71.42578125" style="59" customWidth="1"/>
    <col min="12035" max="12035" width="36.7109375" style="59" customWidth="1"/>
    <col min="12036" max="12289" width="9.140625" style="59"/>
    <col min="12290" max="12290" width="71.42578125" style="59" customWidth="1"/>
    <col min="12291" max="12291" width="36.7109375" style="59" customWidth="1"/>
    <col min="12292" max="12545" width="9.140625" style="59"/>
    <col min="12546" max="12546" width="71.42578125" style="59" customWidth="1"/>
    <col min="12547" max="12547" width="36.7109375" style="59" customWidth="1"/>
    <col min="12548" max="12801" width="9.140625" style="59"/>
    <col min="12802" max="12802" width="71.42578125" style="59" customWidth="1"/>
    <col min="12803" max="12803" width="36.7109375" style="59" customWidth="1"/>
    <col min="12804" max="13057" width="9.140625" style="59"/>
    <col min="13058" max="13058" width="71.42578125" style="59" customWidth="1"/>
    <col min="13059" max="13059" width="36.7109375" style="59" customWidth="1"/>
    <col min="13060" max="13313" width="9.140625" style="59"/>
    <col min="13314" max="13314" width="71.42578125" style="59" customWidth="1"/>
    <col min="13315" max="13315" width="36.7109375" style="59" customWidth="1"/>
    <col min="13316" max="13569" width="9.140625" style="59"/>
    <col min="13570" max="13570" width="71.42578125" style="59" customWidth="1"/>
    <col min="13571" max="13571" width="36.7109375" style="59" customWidth="1"/>
    <col min="13572" max="13825" width="9.140625" style="59"/>
    <col min="13826" max="13826" width="71.42578125" style="59" customWidth="1"/>
    <col min="13827" max="13827" width="36.7109375" style="59" customWidth="1"/>
    <col min="13828" max="14081" width="9.140625" style="59"/>
    <col min="14082" max="14082" width="71.42578125" style="59" customWidth="1"/>
    <col min="14083" max="14083" width="36.7109375" style="59" customWidth="1"/>
    <col min="14084" max="14337" width="9.140625" style="59"/>
    <col min="14338" max="14338" width="71.42578125" style="59" customWidth="1"/>
    <col min="14339" max="14339" width="36.7109375" style="59" customWidth="1"/>
    <col min="14340" max="14593" width="9.140625" style="59"/>
    <col min="14594" max="14594" width="71.42578125" style="59" customWidth="1"/>
    <col min="14595" max="14595" width="36.7109375" style="59" customWidth="1"/>
    <col min="14596" max="14849" width="9.140625" style="59"/>
    <col min="14850" max="14850" width="71.42578125" style="59" customWidth="1"/>
    <col min="14851" max="14851" width="36.7109375" style="59" customWidth="1"/>
    <col min="14852" max="15105" width="9.140625" style="59"/>
    <col min="15106" max="15106" width="71.42578125" style="59" customWidth="1"/>
    <col min="15107" max="15107" width="36.7109375" style="59" customWidth="1"/>
    <col min="15108" max="15361" width="9.140625" style="59"/>
    <col min="15362" max="15362" width="71.42578125" style="59" customWidth="1"/>
    <col min="15363" max="15363" width="36.7109375" style="59" customWidth="1"/>
    <col min="15364" max="15617" width="9.140625" style="59"/>
    <col min="15618" max="15618" width="71.42578125" style="59" customWidth="1"/>
    <col min="15619" max="15619" width="36.7109375" style="59" customWidth="1"/>
    <col min="15620" max="15873" width="9.140625" style="59"/>
    <col min="15874" max="15874" width="71.42578125" style="59" customWidth="1"/>
    <col min="15875" max="15875" width="36.7109375" style="59" customWidth="1"/>
    <col min="15876" max="16129" width="9.140625" style="59"/>
    <col min="16130" max="16130" width="71.42578125" style="59" customWidth="1"/>
    <col min="16131" max="16131" width="36.7109375" style="59" customWidth="1"/>
    <col min="16132" max="16384" width="9.140625" style="59"/>
  </cols>
  <sheetData>
    <row r="1" spans="1:10" ht="15.75" x14ac:dyDescent="0.25">
      <c r="C1" s="60" t="s">
        <v>60</v>
      </c>
    </row>
    <row r="2" spans="1:10" ht="15.75" x14ac:dyDescent="0.25">
      <c r="C2" s="60"/>
    </row>
    <row r="3" spans="1:10" ht="15.75" x14ac:dyDescent="0.25">
      <c r="C3" s="60"/>
    </row>
    <row r="4" spans="1:10" ht="15.75" x14ac:dyDescent="0.25">
      <c r="B4" s="146" t="s">
        <v>61</v>
      </c>
      <c r="C4" s="146"/>
    </row>
    <row r="5" spans="1:10" ht="15.75" x14ac:dyDescent="0.25">
      <c r="B5" s="61"/>
    </row>
    <row r="6" spans="1:10" ht="15.75" x14ac:dyDescent="0.25">
      <c r="B6" s="61"/>
    </row>
    <row r="7" spans="1:10" ht="15.75" x14ac:dyDescent="0.25">
      <c r="B7" s="146"/>
      <c r="C7" s="146"/>
    </row>
    <row r="8" spans="1:10" ht="15.75" x14ac:dyDescent="0.25">
      <c r="B8" s="62"/>
    </row>
    <row r="9" spans="1:10" ht="15.75" x14ac:dyDescent="0.25">
      <c r="B9" s="62"/>
    </row>
    <row r="10" spans="1:10" ht="16.5" thickBot="1" x14ac:dyDescent="0.3">
      <c r="B10" s="62"/>
    </row>
    <row r="11" spans="1:10" ht="33" customHeight="1" thickBot="1" x14ac:dyDescent="0.3">
      <c r="A11" s="147" t="s">
        <v>76</v>
      </c>
      <c r="B11" s="148"/>
      <c r="C11" s="149"/>
    </row>
    <row r="12" spans="1:10" ht="38.25" customHeight="1" thickBot="1" x14ac:dyDescent="0.3">
      <c r="A12" s="134" t="s">
        <v>77</v>
      </c>
      <c r="B12" s="135"/>
      <c r="C12" s="80">
        <f>+C13+C14+C15+C16</f>
        <v>5774206</v>
      </c>
      <c r="D12" s="63"/>
      <c r="E12" s="64"/>
      <c r="F12" s="64"/>
      <c r="G12" s="63"/>
      <c r="H12" s="63"/>
      <c r="I12" s="63"/>
      <c r="J12" s="63"/>
    </row>
    <row r="13" spans="1:10" ht="29.25" customHeight="1" thickBot="1" x14ac:dyDescent="0.3">
      <c r="A13" s="132" t="s">
        <v>62</v>
      </c>
      <c r="B13" s="133"/>
      <c r="C13" s="81">
        <v>25000</v>
      </c>
      <c r="D13" s="63"/>
      <c r="E13" s="64"/>
      <c r="F13" s="64"/>
      <c r="G13" s="63"/>
      <c r="H13" s="63"/>
      <c r="I13" s="63"/>
      <c r="J13" s="63"/>
    </row>
    <row r="14" spans="1:10" ht="30.75" customHeight="1" thickBot="1" x14ac:dyDescent="0.3">
      <c r="A14" s="132" t="s">
        <v>63</v>
      </c>
      <c r="B14" s="133"/>
      <c r="C14" s="81">
        <v>1602206</v>
      </c>
      <c r="D14" s="63"/>
      <c r="E14" s="64"/>
      <c r="F14" s="64"/>
      <c r="G14" s="63"/>
      <c r="H14" s="63"/>
      <c r="I14" s="63"/>
      <c r="J14" s="63"/>
    </row>
    <row r="15" spans="1:10" ht="63" customHeight="1" thickBot="1" x14ac:dyDescent="0.3">
      <c r="A15" s="132" t="s">
        <v>64</v>
      </c>
      <c r="B15" s="133"/>
      <c r="C15" s="81">
        <v>3252000</v>
      </c>
      <c r="D15" s="63"/>
      <c r="E15" s="64"/>
      <c r="F15" s="64"/>
      <c r="G15" s="63"/>
      <c r="H15" s="63"/>
      <c r="I15" s="63"/>
      <c r="J15" s="63"/>
    </row>
    <row r="16" spans="1:10" ht="35.25" customHeight="1" thickBot="1" x14ac:dyDescent="0.3">
      <c r="A16" s="132" t="s">
        <v>65</v>
      </c>
      <c r="B16" s="133"/>
      <c r="C16" s="81">
        <v>895000</v>
      </c>
      <c r="D16" s="63"/>
      <c r="E16" s="64"/>
      <c r="F16" s="64"/>
      <c r="G16" s="63"/>
      <c r="H16" s="63"/>
      <c r="I16" s="63"/>
      <c r="J16" s="63"/>
    </row>
    <row r="17" spans="1:3" ht="30" customHeight="1" thickBot="1" x14ac:dyDescent="0.3">
      <c r="A17" s="134" t="s">
        <v>78</v>
      </c>
      <c r="B17" s="135"/>
      <c r="C17" s="80">
        <f>+C18+C20+C22+C23+C24+C25</f>
        <v>5774206</v>
      </c>
    </row>
    <row r="18" spans="1:3" ht="18" customHeight="1" thickBot="1" x14ac:dyDescent="0.3">
      <c r="A18" s="136" t="s">
        <v>66</v>
      </c>
      <c r="B18" s="137"/>
      <c r="C18" s="82">
        <f>C13+C14+C16-267034</f>
        <v>2255172</v>
      </c>
    </row>
    <row r="19" spans="1:3" ht="18" customHeight="1" thickBot="1" x14ac:dyDescent="0.3">
      <c r="A19" s="138" t="s">
        <v>67</v>
      </c>
      <c r="B19" s="139"/>
      <c r="C19" s="82">
        <v>25000</v>
      </c>
    </row>
    <row r="20" spans="1:3" ht="18" customHeight="1" thickBot="1" x14ac:dyDescent="0.3">
      <c r="A20" s="140" t="s">
        <v>68</v>
      </c>
      <c r="B20" s="141"/>
      <c r="C20" s="82">
        <v>600000</v>
      </c>
    </row>
    <row r="21" spans="1:3" ht="18" customHeight="1" thickBot="1" x14ac:dyDescent="0.3">
      <c r="A21" s="142" t="s">
        <v>67</v>
      </c>
      <c r="B21" s="143"/>
      <c r="C21" s="82">
        <v>20000</v>
      </c>
    </row>
    <row r="22" spans="1:3" ht="15.75" thickBot="1" x14ac:dyDescent="0.3">
      <c r="A22" s="132" t="s">
        <v>69</v>
      </c>
      <c r="B22" s="133"/>
      <c r="C22" s="82"/>
    </row>
    <row r="23" spans="1:3" ht="36" customHeight="1" thickBot="1" x14ac:dyDescent="0.3">
      <c r="A23" s="132" t="s">
        <v>70</v>
      </c>
      <c r="B23" s="133"/>
      <c r="C23" s="82">
        <v>2652000</v>
      </c>
    </row>
    <row r="24" spans="1:3" ht="21" customHeight="1" thickBot="1" x14ac:dyDescent="0.3">
      <c r="A24" s="132" t="s">
        <v>71</v>
      </c>
      <c r="B24" s="133"/>
      <c r="C24" s="82">
        <v>267034</v>
      </c>
    </row>
    <row r="25" spans="1:3" ht="33.75" customHeight="1" thickBot="1" x14ac:dyDescent="0.3">
      <c r="A25" s="144" t="s">
        <v>72</v>
      </c>
      <c r="B25" s="145"/>
      <c r="C25" s="65"/>
    </row>
    <row r="26" spans="1:3" x14ac:dyDescent="0.25">
      <c r="A26" s="66"/>
      <c r="B26" s="66"/>
      <c r="C26" s="67" t="str">
        <f>IF(C12=C17,"OK","НЕРАВНЕНИЕ")</f>
        <v>OK</v>
      </c>
    </row>
    <row r="27" spans="1:3" ht="15.75" x14ac:dyDescent="0.25">
      <c r="A27" s="130"/>
      <c r="B27" s="131"/>
      <c r="C27" s="131"/>
    </row>
    <row r="28" spans="1:3" ht="15.75" x14ac:dyDescent="0.25">
      <c r="A28" s="68"/>
      <c r="B28" s="68"/>
      <c r="C28" s="68"/>
    </row>
    <row r="30" spans="1:3" ht="15.75" x14ac:dyDescent="0.25">
      <c r="B30" s="69"/>
      <c r="C30" s="70"/>
    </row>
    <row r="31" spans="1:3" ht="15.75" x14ac:dyDescent="0.25">
      <c r="B31" s="71"/>
      <c r="C31" s="70"/>
    </row>
    <row r="32" spans="1:3" ht="15.75" x14ac:dyDescent="0.25">
      <c r="B32" s="72"/>
      <c r="C32" s="70"/>
    </row>
    <row r="33" spans="2:3" ht="15.75" x14ac:dyDescent="0.25">
      <c r="B33" s="72"/>
      <c r="C33" s="70"/>
    </row>
  </sheetData>
  <mergeCells count="18">
    <mergeCell ref="A14:B14"/>
    <mergeCell ref="B4:C4"/>
    <mergeCell ref="B7:C7"/>
    <mergeCell ref="A11:C11"/>
    <mergeCell ref="A12:B12"/>
    <mergeCell ref="A13:B13"/>
    <mergeCell ref="A27:C27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70866141732283472" right="0.11811023622047245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5</vt:i4>
      </vt:variant>
      <vt:variant>
        <vt:lpstr>Наименувани диапазони</vt:lpstr>
      </vt:variant>
      <vt:variant>
        <vt:i4>2</vt:i4>
      </vt:variant>
    </vt:vector>
  </HeadingPairs>
  <TitlesOfParts>
    <vt:vector size="7" baseType="lpstr">
      <vt:lpstr>приложение №1</vt:lpstr>
      <vt:lpstr>приложение №2</vt:lpstr>
      <vt:lpstr>приложение №3</vt:lpstr>
      <vt:lpstr>ПРИЛОЖЕНИЕ №4</vt:lpstr>
      <vt:lpstr>приложение №5</vt:lpstr>
      <vt:lpstr>'приложение №1'!Област_печат</vt:lpstr>
      <vt:lpstr>'приложение №2'!Област_печат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2021-09-16T12:28:51Z</dcterms:modified>
</cp:coreProperties>
</file>